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kddx.sharepoint.com/sites/Sektorfinancija/Shared Documents/Nadzorni odbor KDD/2026/NO_30102026_III_kvartal/8_HANFA_objava/KDD/Hrvatski/"/>
    </mc:Choice>
  </mc:AlternateContent>
  <xr:revisionPtr revIDLastSave="5" documentId="8_{58ABAFF9-CAFF-4526-9CB2-45F10268AD1F}" xr6:coauthVersionLast="47" xr6:coauthVersionMax="47" xr10:uidLastSave="{6360B511-ECA7-4BEE-A35C-7FBB7B8C2716}"/>
  <bookViews>
    <workbookView xWindow="-120" yWindow="-120" windowWidth="29040" windowHeight="1572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 name="_xlnm.Print_Area" localSheetId="2">RDG!$A$1:$K$114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7" i="24" l="1"/>
  <c r="D42" i="24"/>
  <c r="B41" i="24"/>
  <c r="B37" i="24"/>
  <c r="B42" i="24" s="1"/>
  <c r="B28" i="24" l="1"/>
  <c r="B87" i="24" l="1"/>
  <c r="D56" i="24"/>
  <c r="B56" i="24"/>
  <c r="D30" i="24"/>
  <c r="B30" i="24"/>
  <c r="D24" i="24"/>
  <c r="B24" i="24"/>
  <c r="H13" i="21"/>
  <c r="K98" i="26"/>
  <c r="J98" i="26"/>
  <c r="I98" i="26"/>
  <c r="H98" i="26"/>
  <c r="H109" i="26" s="1"/>
  <c r="H110"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<sst xmlns="http://schemas.openxmlformats.org/spreadsheetml/2006/main" count="685" uniqueCount="569">
  <si>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</si>
  <si>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</si>
  <si>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</si>
  <si>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</si>
  <si>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</si>
  <si>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</si>
  <si>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</si>
  <si>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</si>
  <si>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</si>
  <si>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</si>
  <si>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</si>
  <si>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</si>
  <si>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</si>
  <si>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</si>
  <si>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</si>
  <si>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</si>
  <si>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</si>
  <si>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</si>
  <si>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</si>
  <si>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</si>
  <si>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</si>
  <si>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</si>
  <si>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</si>
  <si>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</si>
  <si>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</si>
  <si>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</si>
  <si>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</si>
  <si>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</si>
  <si>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</si>
  <si>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</si>
  <si>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</si>
  <si>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</si>
  <si>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</si>
  <si>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</si>
  <si>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</si>
  <si>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</si>
  <si>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</si>
  <si>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</si>
  <si>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</si>
  <si>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</si>
  <si>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</si>
  <si>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</si>
  <si>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</si>
  <si>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</si>
  <si>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</si>
  <si>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</si>
  <si>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</si>
  <si>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</si>
  <si>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</si>
  <si>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</si>
  <si>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</si>
  <si>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</si>
  <si>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</si>
  <si>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</si>
  <si>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</si>
  <si>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</si>
  <si>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</si>
  <si>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</si>
  <si>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</si>
  <si>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</si>
  <si>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</si>
  <si>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</si>
  <si>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</si>
  <si>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</si>
  <si>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</si>
  <si>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</si>
  <si>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</si>
  <si>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</si>
  <si>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</si>
  <si>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</si>
  <si>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</si>
  <si>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</si>
  <si>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</si>
  <si>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</si>
  <si>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</si>
  <si>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</si>
  <si>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</si>
  <si>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</si>
  <si>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</si>
  <si>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</si>
  <si>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</si>
  <si>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</si>
  <si>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</si>
  <si>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</si>
  <si>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</si>
  <si>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</si>
  <si>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</si>
  <si>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</si>
  <si>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</si>
  <si>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</si>
  <si>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</si>
  <si>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</si>
  <si>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</si>
  <si>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</si>
  <si>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</si>
  <si>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</si>
  <si>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</si>
  <si>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</si>
  <si>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</si>
  <si>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</si>
  <si>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</si>
  <si>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</si>
  <si>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</si>
  <si>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</si>
  <si>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</si>
  <si>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</si>
  <si>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</si>
  <si>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</si>
  <si>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</si>
  <si>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</si>
  <si>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</si>
  <si>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</si>
  <si>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</si>
  <si>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</si>
  <si>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</si>
  <si>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</si>
  <si>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</si>
  <si>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</si>
  <si>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</si>
  <si>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</si>
  <si>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</si>
  <si>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</si>
  <si>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</si>
  <si>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</si>
  <si>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</si>
  <si>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</si>
  <si>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</si>
  <si>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</si>
  <si>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</si>
  <si>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</si>
  <si>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</si>
  <si>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</si>
  <si>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</si>
  <si>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</si>
  <si>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</si>
  <si>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</si>
  <si>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</si>
  <si>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</si>
  <si>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</si>
  <si>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</si>
  <si>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</si>
  <si>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</si>
  <si>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</si>
  <si>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</si>
  <si>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</si>
  <si>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</si>
  <si>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</si>
  <si>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</si>
  <si>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</si>
  <si>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</si>
  <si>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</si>
  <si>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</si>
  <si>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</si>
  <si>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</si>
  <si>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</si>
  <si>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</si>
  <si>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</si>
  <si>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</si>
  <si>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</si>
  <si>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</si>
  <si>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</si>
  <si>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</si>
  <si>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</si>
  <si>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</si>
  <si>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</si>
  <si>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</si>
  <si>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</si>
  <si>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</si>
  <si>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</si>
  <si>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</si>
  <si>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</si>
  <si>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</si>
  <si>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</si>
  <si>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</si>
  <si>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</si>
  <si>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</si>
  <si>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</si>
  <si>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</si>
  <si>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</si>
  <si>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</si>
  <si>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</si>
  <si>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</si>
  <si>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</si>
  <si>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</si>
  <si>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</si>
  <si>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</si>
  <si>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</si>
  <si>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</si>
  <si>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</si>
  <si>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</si>
  <si>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</si>
  <si>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</si>
  <si>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</si>
  <si>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</si>
  <si>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</si>
  <si>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</si>
  <si>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</si>
  <si>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</si>
  <si>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</si>
  <si>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</si>
  <si>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</si>
  <si>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</si>
  <si>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</si>
  <si>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</si>
  <si>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</si>
  <si>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</si>
  <si>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</si>
  <si>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</si>
  <si>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</si>
  <si>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</si>
  <si>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</si>
  <si>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</si>
  <si>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</si>
  <si>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</si>
  <si>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</si>
  <si>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</si>
  <si>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</si>
  <si>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</si>
  <si>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</si>
  <si>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</si>
  <si>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</si>
  <si>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</si>
  <si>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</si>
  <si>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</si>
  <si>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</si>
  <si>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</si>
  <si>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</si>
  <si>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</si>
  <si>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</si>
  <si>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</si>
  <si>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</si>
  <si>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</si>
  <si>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</si>
  <si>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</si>
  <si>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</si>
  <si>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</si>
  <si>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</si>
  <si>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</si>
  <si>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</si>
  <si>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</si>
  <si>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</si>
  <si>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</si>
  <si>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</si>
  <si>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</si>
  <si>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</si>
  <si>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</si>
  <si>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</si>
  <si>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</si>
  <si>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</si>
  <si>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</si>
  <si>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</si>
  <si>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</si>
  <si>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</si>
  <si>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</si>
  <si>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</si>
  <si>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</si>
  <si>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</si>
  <si>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</si>
  <si>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</si>
  <si>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</si>
  <si>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</si>
  <si>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</si>
  <si>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</si>
  <si>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</si>
  <si>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</si>
  <si>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</si>
  <si>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</si>
  <si>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</si>
  <si>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</si>
  <si>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</si>
  <si>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</si>
  <si>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</si>
  <si>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</si>
  <si>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</si>
  <si>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</si>
  <si>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</si>
  <si>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</si>
  <si>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</si>
  <si>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</si>
  <si>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</si>
  <si>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</si>
  <si>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</si>
  <si>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</si>
  <si>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</si>
  <si>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</si>
  <si>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</si>
  <si>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</si>
  <si>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</si>
  <si>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</si>
  <si>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</si>
  <si>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</si>
  <si>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</si>
  <si>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</si>
  <si>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</si>
  <si>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</si>
  <si>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</si>
  <si>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</si>
  <si>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</si>
  <si>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</si>
  <si>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</si>
  <si>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</si>
  <si>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</si>
  <si>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</si>
  <si>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</si>
  <si>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</si>
  <si>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</si>
  <si>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</si>
  <si>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</si>
  <si>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</si>
  <si>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</si>
  <si>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</si>
  <si>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</si>
  <si>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</si>
  <si>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</si>
  <si>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</si>
  <si>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</si>
  <si>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</si>
  <si>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</si>
  <si>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</si>
  <si>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</si>
  <si>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</si>
  <si>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</si>
  <si>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</si>
  <si>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</si>
  <si>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</si>
  <si>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</si>
  <si>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</si>
  <si>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</si>
  <si>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</si>
  <si>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</si>
  <si>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</si>
  <si>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</si>
  <si>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</si>
  <si>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</si>
  <si>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</si>
  <si>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</si>
  <si>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</si>
  <si>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</si>
  <si>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</si>
  <si>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</si>
  <si>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</si>
  <si>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</si>
  <si>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</si>
  <si>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</si>
  <si>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</si>
  <si>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</si>
  <si>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</si>
  <si>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</si>
  <si>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</si>
  <si>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</si>
  <si>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</si>
  <si>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</si>
  <si>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</si>
  <si>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</si>
  <si>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</si>
  <si>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</si>
  <si>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</si>
  <si>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</si>
  <si>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</si>
  <si>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</si>
  <si>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</si>
  <si>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</si>
  <si>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</si>
  <si>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</si>
  <si>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</si>
  <si>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</si>
  <si>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</si>
  <si>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</si>
  <si>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</si>
  <si>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</si>
  <si>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</si>
  <si>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</si>
  <si>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</si>
  <si>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</si>
  <si>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</si>
  <si>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</si>
  <si>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</si>
  <si>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</si>
  <si>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</si>
  <si>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</si>
  <si>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</si>
  <si>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</si>
  <si>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</si>
  <si>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</si>
  <si>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</si>
  <si>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</si>
  <si>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</si>
  <si>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</si>
  <si>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</si>
  <si>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</si>
  <si>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</si>
  <si>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</si>
  <si>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</si>
  <si>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</si>
  <si>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</si>
  <si>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</si>
  <si>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</si>
  <si>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</si>
  <si>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</si>
  <si>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</si>
  <si>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</si>
  <si>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</si>
  <si>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</si>
  <si>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</si>
  <si>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</si>
  <si>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</si>
  <si>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</si>
  <si>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</si>
  <si>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</si>
  <si>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</si>
  <si>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</si>
  <si>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</si>
  <si>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</si>
  <si>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</si>
  <si>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</si>
  <si>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</si>
  <si>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</si>
  <si>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</si>
  <si>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</si>
  <si>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</si>
  <si>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</si>
  <si>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</si>
  <si>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</si>
  <si>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</si>
  <si>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</si>
  <si>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</si>
  <si>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</si>
  <si>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</si>
  <si>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</si>
  <si>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</si>
  <si>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</si>
  <si>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</si>
  <si>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</si>
  <si>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</si>
  <si>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</si>
  <si>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</si>
  <si>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</si>
  <si>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</si>
  <si>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</si>
  <si>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</si>
  <si>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</si>
  <si>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</si>
  <si>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</si>
  <si>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</si>
  <si>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</si>
  <si>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</si>
  <si>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</si>
  <si>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</si>
  <si>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</si>
  <si>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03282635</t>
  </si>
  <si>
    <t>HR</t>
  </si>
  <si>
    <t>080040936</t>
  </si>
  <si>
    <t>45050126417</t>
  </si>
  <si>
    <t>501</t>
  </si>
  <si>
    <t>74780000H0SHMRAW0I15</t>
  </si>
  <si>
    <t>KONČAR d.d.</t>
  </si>
  <si>
    <t>Zagreb</t>
  </si>
  <si>
    <t>Fallerovo šetalište 22</t>
  </si>
  <si>
    <t>koncar.finance@koncar.hr</t>
  </si>
  <si>
    <t>www.koncar.hr</t>
  </si>
  <si>
    <t>Ivana Mršić</t>
  </si>
  <si>
    <t>013655160</t>
  </si>
  <si>
    <t>ivana.mrsic@koncar.hr</t>
  </si>
  <si>
    <t>KPMG d.o.o. Hrvatska</t>
  </si>
  <si>
    <t>Igor Gošek</t>
  </si>
  <si>
    <t>Obveznik: KONČAR d.d.</t>
  </si>
  <si>
    <t>stanje na dan 30.6.2026.</t>
  </si>
  <si>
    <t>u razdoblju 1.1.2026. do 30.9.2026.</t>
  </si>
  <si>
    <t>BILJEŠKE UZ FINANCIJSKE IZVJEŠTAJE - TFI</t>
  </si>
  <si>
    <t>Naziv izdavatelja: KONČAR d.d.</t>
  </si>
  <si>
    <t>OIB:45050126417</t>
  </si>
  <si>
    <t>2. 	Značajne računovodstvene politike</t>
  </si>
  <si>
    <t>U pripremi financijskih izvještaja, uprava je koristila prosudbe i procjene koje utječu na primjenu računovodstvenih politika i evidentirane iznose imovine i obveze, prihoda i rashoda. Proizašle računovodstvene procjene su, po definiciji, u rijetkim slučajevima izjednačene sa stvarnim rezultatima. Ključne računovodstvene procjene su iste kao one opisane u posljednjem godišnjem financijskom izvješću. Računovodstvene politike primijenjene u ovim financijskim izvještajima jednake su onima primijenjenima u financijskim izvještajima Društva na dan i za godinu koja je završila 31. prosinca 2025. godine.</t>
  </si>
  <si>
    <t>Sezonski utjecaj</t>
  </si>
  <si>
    <t>Društvo nije izloženo značajnim sezonskim ili cikličkim promjenama u svom poslovanju.</t>
  </si>
  <si>
    <t xml:space="preserve">3. Prihodi od prodaje </t>
  </si>
  <si>
    <t>EUR</t>
  </si>
  <si>
    <t>Prihod od dividendi /i/</t>
  </si>
  <si>
    <t>Prihod iz ugovora s kupcima /ii/</t>
  </si>
  <si>
    <t>/i/ Prihod od dividendi</t>
  </si>
  <si>
    <t>Prihod od dividendi – ovisna društva</t>
  </si>
  <si>
    <t xml:space="preserve">Prihod od dividendi – pridružena društva </t>
  </si>
  <si>
    <t>/ii/ Prihod iz ugovora s kupcima</t>
  </si>
  <si>
    <t>Vrsta usluge</t>
  </si>
  <si>
    <t>Prihod u segmentu Proizvodnje električne energije</t>
  </si>
  <si>
    <t>Prihod u segmentu Prijenosa i distribucije električne energije</t>
  </si>
  <si>
    <t>Prihod u segmentu Urbane mobilnosti i infrastrukture</t>
  </si>
  <si>
    <t>Prihod od gospodarenja i upravljanja nekretninama</t>
  </si>
  <si>
    <t>Prihod od pružanja ICT usluga</t>
  </si>
  <si>
    <t>Prihod od ostalih naknada</t>
  </si>
  <si>
    <t>Ukupni prihodi iz ugovora s kupcima</t>
  </si>
  <si>
    <r>
      <t xml:space="preserve">4. </t>
    </r>
    <r>
      <rPr>
        <b/>
        <sz val="9.5"/>
        <color rgb="FF000000"/>
        <rFont val="Verdana"/>
        <family val="2"/>
        <charset val="238"/>
      </rPr>
      <t xml:space="preserve">Ostali </t>
    </r>
    <r>
      <rPr>
        <b/>
        <sz val="9.5"/>
        <rFont val="Verdana"/>
        <family val="2"/>
        <charset val="238"/>
      </rPr>
      <t>prihodi</t>
    </r>
  </si>
  <si>
    <t>5. Poslovni rashodi</t>
  </si>
  <si>
    <t>6. Porez na dobit</t>
  </si>
  <si>
    <t>7. Zarada po dionici</t>
  </si>
  <si>
    <t>Dobit za razdoblje</t>
  </si>
  <si>
    <t xml:space="preserve">Ponderirani prosječni broj dionica </t>
  </si>
  <si>
    <t>Zarada po dionici u eurima</t>
  </si>
  <si>
    <t>9. Ulaganja u ovisna društva</t>
  </si>
  <si>
    <t xml:space="preserve">31. prosinca 2025. </t>
  </si>
  <si>
    <t>EUR’000</t>
  </si>
  <si>
    <t>Udjel u %</t>
  </si>
  <si>
    <t>Udjeli (dionice) u ovisnim društvima u zemlji i inozemstvu</t>
  </si>
  <si>
    <t>KONČAR – Aparati i postrojenja d.o.o., Zagreb</t>
  </si>
  <si>
    <t>KONČAR - Metalne konstrukcije d.o.o., Zagreb</t>
  </si>
  <si>
    <t>KONČAR - Generatori i motori d.o.o., Zagreb</t>
  </si>
  <si>
    <t>KONČAR - Distributivni i specijalni transformatori d.d., Zagreb</t>
  </si>
  <si>
    <t>KONČAR - Institut za elektrotehniku d.o.o., Zagreb</t>
  </si>
  <si>
    <t>KONČAR - Elektronika i informatika d.o.o., Zagreb</t>
  </si>
  <si>
    <t>KONČAR - Obnovljivi izvori d.o.o., Zagreb</t>
  </si>
  <si>
    <t>KONČAR - Motori i električni sustavi d.o.o., Zagreb</t>
  </si>
  <si>
    <t>KONČAR - Električna vozila d.d., Zagreb</t>
  </si>
  <si>
    <t>KONČAR - Mjerni transformatori d.d., Zagreb</t>
  </si>
  <si>
    <t>KONČAR - Digital d.o.o., Zagreb</t>
  </si>
  <si>
    <t>KONČAR - Transformatorski kotlovi d.o.o., Sesvetski Kraljevec</t>
  </si>
  <si>
    <t>Dalekovod d.d., Zagreb</t>
  </si>
  <si>
    <t>INK PROJEKT d.o.o., Zagreb</t>
  </si>
  <si>
    <t>KONČAR - Hydro Turbine d.o.o., Zagreb</t>
  </si>
  <si>
    <t>10. Kapital i rezerve</t>
  </si>
  <si>
    <t>11. Nepredviđene obveze i izvanbilančna evidencija</t>
  </si>
  <si>
    <t>12. Transakcije s povezanim društvima</t>
  </si>
  <si>
    <t>Transakcije za završeno razdoblje</t>
  </si>
  <si>
    <t>u tisućama eura</t>
  </si>
  <si>
    <t>Prihodi iz operativnih aktivnosti</t>
  </si>
  <si>
    <t>Ovisna društva</t>
  </si>
  <si>
    <t>Pridružena društva</t>
  </si>
  <si>
    <t>Dobit od prodaje imovine</t>
  </si>
  <si>
    <t>Prihod od dividendi</t>
  </si>
  <si>
    <t>Financijski prihodi</t>
  </si>
  <si>
    <t>Trošak nabave roba i usluga</t>
  </si>
  <si>
    <t>Financijski rashod</t>
  </si>
  <si>
    <t>31.12.2025.</t>
  </si>
  <si>
    <t>Potraživanja iz redovne djelatnosti</t>
  </si>
  <si>
    <t>Potraživanja za dividendu</t>
  </si>
  <si>
    <t>Potraživanja po kamatama</t>
  </si>
  <si>
    <t>Ostala potraživanja</t>
  </si>
  <si>
    <t>Potraživanja iz financijskih aktivnosti</t>
  </si>
  <si>
    <t>Obveze iz redovne djelatnosti</t>
  </si>
  <si>
    <t>Obveze po kamatama</t>
  </si>
  <si>
    <t>Obveze iz financijskih aktivnosti</t>
  </si>
  <si>
    <t>13. Događaji nakon datuma bilance</t>
  </si>
  <si>
    <t>Izvještajno razdoblje: 1.1.2026.-30.9.2026.</t>
  </si>
  <si>
    <t>1. - 9. 2026.</t>
  </si>
  <si>
    <t>1. - 9. 2025.</t>
  </si>
  <si>
    <t>30.9.2026.</t>
  </si>
  <si>
    <t>Ostali prihodi</t>
  </si>
  <si>
    <t>Ostali prihodi u prva tri kvartala 2026. godine odnose se najvećim dijelom na prodaju nekretnina te na ukidanje rezerviranja za troškove u jamstvenom periodu.</t>
  </si>
  <si>
    <t>30. rujna 2026.</t>
  </si>
  <si>
    <t xml:space="preserve">Temeljni (upisani) kapital utvrđen je u nominalnoj vrijednosti u iznosu 159.471.378 EUR (31. prosinca 2025.: 159.471.378 EUR) i sastoji se od 2.572.119 dionica nominalne vrijednosti 62 EUR. Redovne dionice Društva uvrštene su na Službeno tržište Zagrebačke burze pod oznakom KOEI-R-A. Društvo na 30. rujna 2026. godine posjeduje 21.298 vlastitih dionica (31. prosinca 2025.: 23.700 dionica). </t>
  </si>
  <si>
    <t>Izvanbilančna evidencija na 30. rujna 2026. godine u najvećem dijelu uključuje izdane instrumente osiguranja, najvećim dijelom bankovne garancije, ali i instrumente osiguranja izdane na zahtjev ovisnih društava Grupe prema financijskim institucijama i dobavljačima.</t>
  </si>
  <si>
    <t>Ostali rashodi</t>
  </si>
  <si>
    <t>Ostale obveze</t>
  </si>
  <si>
    <t>Nakon datuma izvještavanja do datuma odobrenja financijskih izvještaja nije bilo drugih događaja koji bi značajno utjecali na financijske izvještaje Društva, koji bi, slijedom toga, trebali biti objavljeni.</t>
  </si>
  <si>
    <t>Prosječan broj zaposlenih tijekom prva tri kvartala 2026. godine je 629 (u istom razdoblju prošle godine prosječan broj zaposlenika je bio 578).</t>
  </si>
  <si>
    <t>1.-9.2026.</t>
  </si>
  <si>
    <t>1.-9.2025.</t>
  </si>
  <si>
    <t>-</t>
  </si>
  <si>
    <t xml:space="preserve">Prema poreznoj prijavi za 2025. godinu, društvo nema obvezu plaćanja poreza na dobit najvećim dijelom zbog visokih prihoda od dividendi koje djeluju na umanjenje porezne osnovice (u 2025. godini društvo također nije imalo obvezu plaćanja poreza na dobit). Međutim na 31. prosinca 2025. godine društvo je priznalo odgođenu poreznu imovinu na prenesene porezne gubitke kao i privremene porezne razlike. S obzirom na neizvjesnost oko visine poreza na dobit koji će teretiti društvo za 2026. godinu te procjenu da bi ona na kraju godine trebala biti minimalna ili je ne bi trebalo biti, na razini trećeg kvartala nije primijenjena stopa poreza na dobit već se koristila pretpostavka korištenja prenesenih poreznih gubitaka. </t>
  </si>
  <si>
    <r>
      <rPr>
        <b/>
        <sz val="9.5"/>
        <rFont val="Verdana"/>
        <family val="2"/>
        <charset val="238"/>
      </rPr>
      <t>1. 	Opće informacije o društvu</t>
    </r>
    <r>
      <rPr>
        <sz val="9.5"/>
        <rFont val="Verdana"/>
        <family val="2"/>
        <charset val="238"/>
      </rPr>
      <t xml:space="preserve">
KONČAR d.d. (OIB:45050126417), Zagreb, Fallerovo šetalište 22, ("Društvo") je Matica Grupe KONČAR. U svojstvu matice Društvo sastavlja i konsolidirane izvještaje koji se odvojeno prezentiraju. Ovi nekonsolidirani financijski izvještaji Društva predstavljaju financijske izvještaje društva kao posebnog entiteta. Društvo se bavi upravljanjem ovisnim i pridruženim društvima u svom vlasništvu kao i poslovnim aktivnostima realizacije projekata iz područja elektro energetskog inženjeringa.
</t>
    </r>
  </si>
  <si>
    <t>8. Nematerijalna imovina i Nekretnine, postrojenja i oprema i ulaganje u nekretnine</t>
  </si>
  <si>
    <t>KONČAR - Telenerg d.o.o., Zagreb</t>
  </si>
  <si>
    <t>KONČAR - Helb d.o.o., Božjakovina</t>
  </si>
  <si>
    <t>Pozicija dugotrajne nematerijalne imovine u odnosu na 31. prosinca 2025. godine zabilježila je rast koji se odnosi na intenziviranje procesa implementacije SAP-a (u odnosu na 31. prosinca 2025. godine rast je 1,8 milijuna eura). Dugotrajna materijalna imovina je imala značajnija povećanja na poziciji ulaganja u nekretnine (1,7 milijuna eura povećanje u odnosu na 31. prosinca 2025. godine) što je proizašlo iz ulaganja u infrastrukturu odnosno uređenje zgrada i prometnica. Dodatno, pravo korištenja imovine u najmu je zabilježilo rast od 1,8 milijuna eura što je uzrokovano značajnijom nabavom novih vozila.</t>
  </si>
  <si>
    <t>Ove financijske izvještaje za razdoblje koje je završilo 30. rujna 2026. treba čitati zajedno s posljednjim godišnjim financijskim izvještajem Društva na dan i za godinu koja je završila 31. prosinca 2025. ("posljednji godišnji financijski izvještaji"), s obzirom da ne uključuju sve potrebne podatke za cjelokupni set financijskih izvještaja pripremljenih u skladu s Međunarodnim standardima financijskog izvještavanja. Međutim, odabrana objašnjenja uključuju objašnjenja događaja i transakcija koji su značajni za razumijevanje promjena u financijskom položaju i uspješnosti Društva od posljednjeg godišnjeg financijskog izvještaja. Godišnji pojedinačni i konsolidirani financijski izvještaji objavljeni su na web stranicama Društva.</t>
  </si>
  <si>
    <t>ENAKON - Mobility d.o.o., Zagreb</t>
  </si>
  <si>
    <t>KONCAR Switzerland GmbH, Baden</t>
  </si>
  <si>
    <t>Prihod od naknade za korištenje imena i žiga/identiteta brenda</t>
  </si>
  <si>
    <t xml:space="preserve">Ukupni poslovni rashodi u prva tri kvartala 2026. godine iznose 144,8 milijuna eura dok su u istom razdoblju prošle godine ostvareni poslovni rashodi u iznosu 125,0 milijuna eura. 
</t>
  </si>
  <si>
    <t>Ulaganjem u kapitalne rezerve ovisnog društva  KONČAR – Transformatorski kotlovi d.o.o. povećan je udjel za 2,3 milijuna eura, dok je ulaganjem u kapitalne rezerve društva KONČAR - Elektronika i informatika d.o.o. povećan udjel za 0,5 milijuna eura. U siječnju 2026. godine izvršena je dodatna dokapitalizacija društva KONČAR – Digital d.o.o. u iznosu od 18,0 milijuna eura. Navedene dokapitalizacije izvršene su s ciljem ostvarenja usvojene strategije i poslovno strateških ciljeva Grupe KONČAR. Otkupom vlasničkih udjela u društvu KONČAR - Helb d.o.o. povećan je udjel za iznos od 1,7 milijuna eura. Dodatno 1. srpnja provedeno je povećanje temeljnog kapitala društva KONČAR – Helb d.o.o. u iznosu 2,0 milijuna eura unosom gospodarske cjeline „Montaža“ iz KONČAR d.d.. U siječnju 2026. godine pripajanjem društva INK PROJEKT d.o.o. eliminirani su udjeli u društvu u iznosu od 0,2 milijuna eura. Pripajanjem društva KONČAR – Elektronika i informatika d.o.o. 1. kolovoza 2026. godine eliminirani su udjeli u društvu u iznosu od 8,9 milijuna eura.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</si>
</sst>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000"/>
    <numFmt numFmtId="165" formatCode="00"/>
    <numFmt numFmtId="166" formatCode="_-* #,##0_-;\-* #,##0_-;_-* &quot;-&quot;??_-;_-@_-"/>
    <numFmt numFmtId="167" formatCode="0.0%"/>
  </numFmts>
  <fonts count="44"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name val="Arial"/>
      <family val="2"/>
      <charset val="238"/>
    </font>
    <font>
      <b/>
      <sz val="9.5"/>
      <name val="Verdana"/>
      <family val="2"/>
      <charset val="238"/>
    </font>
    <font>
      <sz val="9.5"/>
      <name val="Verdana"/>
      <family val="2"/>
      <charset val="238"/>
    </font>
    <font>
      <b/>
      <sz val="9.5"/>
      <color rgb="FF000000"/>
      <name val="Verdana"/>
      <family val="2"/>
      <charset val="238"/>
    </font>
    <font>
      <sz val="9.5"/>
      <color rgb="FF000000"/>
      <name val="Verdana"/>
      <family val="2"/>
      <charset val="238"/>
    </font>
    <font>
      <i/>
      <sz val="9.5"/>
      <name val="Verdana"/>
      <family val="2"/>
      <charset val="238"/>
    </font>
    <font>
      <b/>
      <u/>
      <sz val="9.5"/>
      <color rgb="FF000000"/>
      <name val="Verdana"/>
      <family val="2"/>
      <charset val="238"/>
    </font>
    <font>
      <b/>
      <i/>
      <sz val="9.5"/>
      <color rgb="FF000000"/>
      <name val="Verdana"/>
      <family val="2"/>
      <charset val="238"/>
    </font>
    <font>
      <sz val="9"/>
      <name val="Verdan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double">
        <color indexed="64"/>
      </bottom>
      <diagonal/>
    </border>
    <border>
      <left/>
      <right/>
      <top style="medium">
        <color indexed="64"/>
      </top>
      <bottom style="medium">
        <color indexed="64"/>
      </bottom>
      <diagonal/>
    </border>
  </borders>
  <cellStyleXfs count="8">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9" fontId="35" fillId="0" borderId="0" applyFont="0" applyFill="0" applyBorder="0" applyAlignment="0" applyProtection="0"/>
    <xf numFmtId="43" fontId="2" fillId="0" borderId="0" applyFont="0" applyFill="0" applyBorder="0" applyAlignment="0" applyProtection="0"/>
  </cellStyleXfs>
  <cellXfs count="326">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37" fillId="11" borderId="0" xfId="0" applyFont="1" applyFill="1" applyAlignment="1">
      <alignment vertical="center"/>
    </xf>
    <xf numFmtId="166" fontId="37" fillId="11" borderId="0" xfId="7" applyNumberFormat="1" applyFont="1" applyFill="1" applyAlignment="1">
      <alignment vertical="center"/>
    </xf>
    <xf numFmtId="41" fontId="39" fillId="11" borderId="0" xfId="0" applyNumberFormat="1" applyFont="1" applyFill="1" applyAlignment="1">
      <alignment horizontal="right" vertical="center"/>
    </xf>
    <xf numFmtId="0" fontId="36" fillId="11" borderId="0" xfId="0" applyFont="1" applyFill="1" applyAlignment="1">
      <alignment vertical="center"/>
    </xf>
    <xf numFmtId="0" fontId="37" fillId="11" borderId="0" xfId="0" applyFont="1" applyFill="1" applyAlignment="1">
      <alignment horizontal="left" vertical="center"/>
    </xf>
    <xf numFmtId="0" fontId="36" fillId="11" borderId="0" xfId="0" applyFont="1" applyFill="1" applyAlignment="1">
      <alignment horizontal="justify" vertical="center"/>
    </xf>
    <xf numFmtId="0" fontId="38" fillId="11" borderId="0" xfId="0" applyFont="1" applyFill="1" applyAlignment="1">
      <alignment horizontal="right" vertical="center"/>
    </xf>
    <xf numFmtId="0" fontId="36" fillId="11" borderId="0" xfId="0" applyFont="1" applyFill="1" applyAlignment="1">
      <alignment horizontal="right" vertical="center"/>
    </xf>
    <xf numFmtId="0" fontId="37" fillId="11" borderId="0" xfId="0" applyFont="1" applyFill="1" applyAlignment="1">
      <alignment horizontal="justify" vertical="center"/>
    </xf>
    <xf numFmtId="0" fontId="39" fillId="11" borderId="18" xfId="0" applyFont="1" applyFill="1" applyBorder="1" applyAlignment="1">
      <alignment horizontal="right" vertical="center"/>
    </xf>
    <xf numFmtId="0" fontId="37" fillId="11" borderId="0" xfId="0" applyFont="1" applyFill="1" applyAlignment="1">
      <alignment horizontal="right" vertical="center"/>
    </xf>
    <xf numFmtId="3" fontId="37" fillId="11" borderId="0" xfId="0" applyNumberFormat="1" applyFont="1" applyFill="1" applyAlignment="1">
      <alignment vertical="center"/>
    </xf>
    <xf numFmtId="3" fontId="39" fillId="11" borderId="0" xfId="0" applyNumberFormat="1" applyFont="1" applyFill="1" applyAlignment="1">
      <alignment horizontal="right" vertical="center"/>
    </xf>
    <xf numFmtId="4" fontId="37" fillId="11" borderId="0" xfId="0" applyNumberFormat="1" applyFont="1" applyFill="1" applyAlignment="1">
      <alignment vertical="center"/>
    </xf>
    <xf numFmtId="3" fontId="38" fillId="11" borderId="19" xfId="0" applyNumberFormat="1" applyFont="1" applyFill="1" applyBorder="1" applyAlignment="1">
      <alignment horizontal="right" vertical="center"/>
    </xf>
    <xf numFmtId="0" fontId="39" fillId="11" borderId="0" xfId="0" applyFont="1" applyFill="1" applyAlignment="1">
      <alignment horizontal="justify" vertical="center"/>
    </xf>
    <xf numFmtId="166" fontId="39" fillId="11" borderId="0" xfId="0" applyNumberFormat="1" applyFont="1" applyFill="1" applyAlignment="1">
      <alignment horizontal="right" vertical="center"/>
    </xf>
    <xf numFmtId="167" fontId="37" fillId="11" borderId="0" xfId="6" applyNumberFormat="1" applyFont="1" applyFill="1" applyAlignment="1">
      <alignment vertical="center"/>
    </xf>
    <xf numFmtId="0" fontId="40" fillId="11" borderId="0" xfId="0" applyFont="1" applyFill="1" applyAlignment="1">
      <alignment horizontal="justify" vertical="center"/>
    </xf>
    <xf numFmtId="3" fontId="39" fillId="11" borderId="18" xfId="0" applyNumberFormat="1" applyFont="1" applyFill="1" applyBorder="1" applyAlignment="1">
      <alignment horizontal="right" vertical="center"/>
    </xf>
    <xf numFmtId="3" fontId="38" fillId="11" borderId="0" xfId="0" applyNumberFormat="1" applyFont="1" applyFill="1" applyAlignment="1">
      <alignment horizontal="right" vertical="center"/>
    </xf>
    <xf numFmtId="0" fontId="39" fillId="11" borderId="0" xfId="0" applyFont="1" applyFill="1" applyAlignment="1">
      <alignment vertical="center"/>
    </xf>
    <xf numFmtId="3" fontId="39" fillId="11" borderId="0" xfId="0" applyNumberFormat="1" applyFont="1" applyFill="1" applyAlignment="1">
      <alignment vertical="center"/>
    </xf>
    <xf numFmtId="3" fontId="39" fillId="11" borderId="0" xfId="0" applyNumberFormat="1" applyFont="1" applyFill="1"/>
    <xf numFmtId="0" fontId="38" fillId="11" borderId="0" xfId="0" applyFont="1" applyFill="1" applyAlignment="1">
      <alignment horizontal="justify" vertical="center"/>
    </xf>
    <xf numFmtId="2" fontId="38" fillId="11" borderId="19" xfId="0" applyNumberFormat="1" applyFont="1" applyFill="1" applyBorder="1" applyAlignment="1">
      <alignment horizontal="right" vertical="center"/>
    </xf>
    <xf numFmtId="15" fontId="38" fillId="11" borderId="0" xfId="0" applyNumberFormat="1" applyFont="1" applyFill="1" applyAlignment="1">
      <alignment horizontal="right" vertical="center"/>
    </xf>
    <xf numFmtId="0" fontId="39" fillId="11" borderId="0" xfId="0" applyFont="1" applyFill="1" applyAlignment="1">
      <alignment horizontal="right" vertical="center"/>
    </xf>
    <xf numFmtId="0" fontId="38" fillId="11" borderId="18" xfId="0" applyFont="1" applyFill="1" applyBorder="1" applyAlignment="1">
      <alignment horizontal="right" vertical="center"/>
    </xf>
    <xf numFmtId="0" fontId="41" fillId="11" borderId="0" xfId="0" applyFont="1" applyFill="1" applyAlignment="1">
      <alignment vertical="center"/>
    </xf>
    <xf numFmtId="3" fontId="38" fillId="11" borderId="20" xfId="0" applyNumberFormat="1" applyFont="1" applyFill="1" applyBorder="1" applyAlignment="1">
      <alignment horizontal="right" vertical="center"/>
    </xf>
    <xf numFmtId="0" fontId="42" fillId="11" borderId="18" xfId="0" applyFont="1" applyFill="1" applyBorder="1" applyAlignment="1">
      <alignment vertical="center"/>
    </xf>
    <xf numFmtId="49" fontId="42" fillId="11" borderId="18" xfId="0" applyNumberFormat="1" applyFont="1" applyFill="1" applyBorder="1" applyAlignment="1">
      <alignment horizontal="right" vertical="center"/>
    </xf>
    <xf numFmtId="0" fontId="38" fillId="11" borderId="0" xfId="0" applyFont="1" applyFill="1" applyAlignment="1">
      <alignment vertical="center"/>
    </xf>
    <xf numFmtId="166" fontId="37" fillId="11" borderId="0" xfId="0" applyNumberFormat="1" applyFont="1" applyFill="1" applyAlignment="1">
      <alignment vertical="center"/>
    </xf>
    <xf numFmtId="43" fontId="37" fillId="11" borderId="0" xfId="7" applyFont="1" applyFill="1" applyAlignment="1">
      <alignment vertical="center"/>
    </xf>
    <xf numFmtId="14" fontId="42" fillId="11" borderId="18" xfId="0" applyNumberFormat="1" applyFont="1" applyFill="1" applyBorder="1" applyAlignment="1">
      <alignment horizontal="right" vertical="center"/>
    </xf>
    <xf numFmtId="0" fontId="42" fillId="11" borderId="18" xfId="0" applyFont="1" applyFill="1" applyBorder="1" applyAlignment="1">
      <alignment horizontal="right" vertical="center"/>
    </xf>
    <xf numFmtId="4" fontId="0" fillId="0" borderId="0" xfId="0" applyNumberFormat="1" applyProtection="1">
      <protection locked="0"/>
    </xf>
    <xf numFmtId="41" fontId="39" fillId="11" borderId="0" xfId="0" quotePrefix="1" applyNumberFormat="1" applyFont="1" applyFill="1" applyAlignment="1">
      <alignment horizontal="right" vertical="center"/>
    </xf>
    <xf numFmtId="3" fontId="37" fillId="11" borderId="0" xfId="0" applyNumberFormat="1" applyFont="1" applyFill="1" applyAlignment="1">
      <alignment horizontal="left" vertical="center"/>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8" fillId="11" borderId="0" xfId="0" applyFont="1" applyFill="1" applyAlignment="1">
      <alignment horizontal="center" vertical="center"/>
    </xf>
    <xf numFmtId="0" fontId="43" fillId="11" borderId="0" xfId="0" applyFont="1" applyFill="1" applyAlignment="1">
      <alignment horizontal="left" vertical="center"/>
    </xf>
    <xf numFmtId="0" fontId="37" fillId="11" borderId="0" xfId="0" applyFont="1" applyFill="1" applyAlignment="1">
      <alignment horizontal="left" vertical="center" wrapText="1"/>
    </xf>
    <xf numFmtId="0" fontId="39" fillId="11" borderId="0" xfId="0" applyFont="1" applyFill="1" applyAlignment="1">
      <alignment vertical="center"/>
    </xf>
    <xf numFmtId="0" fontId="37" fillId="11" borderId="0" xfId="0" applyFont="1" applyFill="1" applyAlignment="1">
      <alignment horizontal="left" vertical="center"/>
    </xf>
    <xf numFmtId="0" fontId="37" fillId="11" borderId="0" xfId="0" applyFont="1" applyFill="1" applyAlignment="1">
      <alignment vertical="center"/>
    </xf>
    <xf numFmtId="0" fontId="36" fillId="11" borderId="0" xfId="0" applyFont="1" applyFill="1" applyAlignment="1">
      <alignment horizontal="left" vertical="center"/>
    </xf>
    <xf numFmtId="0" fontId="37" fillId="11" borderId="0" xfId="0" applyFont="1" applyFill="1" applyAlignment="1">
      <alignment horizontal="left" vertical="top" wrapText="1"/>
    </xf>
  </cellXfs>
  <cellStyles count="8">
    <cellStyle name="Comma 2" xfId="7" xr:uid="{44B870B8-ADE8-44C6-A2F2-40958DD55C44}"/>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Percent" xfId="6" builtinId="5"/>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9" zoomScaleNormal="100" zoomScaleSheetLayoutView="100" workbookViewId="0">
      <selection activeCell="N30" sqref="N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210" t="s">
        <v>305</v>
      </c>
      <c r="B1" s="211"/>
      <c r="C1" s="211"/>
      <c r="D1" s="51"/>
      <c r="E1" s="51"/>
      <c r="F1" s="51"/>
      <c r="G1" s="51"/>
      <c r="H1" s="51"/>
      <c r="I1" s="51"/>
      <c r="J1" s="52"/>
    </row>
    <row r="2" spans="1:20" ht="14.45" customHeight="1" x14ac:dyDescent="0.25">
      <c r="A2" s="212" t="s">
        <v>321</v>
      </c>
      <c r="B2" s="213"/>
      <c r="C2" s="213"/>
      <c r="D2" s="213"/>
      <c r="E2" s="213"/>
      <c r="F2" s="213"/>
      <c r="G2" s="213"/>
      <c r="H2" s="213"/>
      <c r="I2" s="213"/>
      <c r="J2" s="214"/>
      <c r="N2" s="34">
        <v>1</v>
      </c>
    </row>
    <row r="3" spans="1:20" x14ac:dyDescent="0.25">
      <c r="A3" s="53"/>
      <c r="B3" s="54"/>
      <c r="C3" s="54"/>
      <c r="D3" s="54"/>
      <c r="E3" s="54"/>
      <c r="F3" s="54"/>
      <c r="G3" s="54"/>
      <c r="H3" s="54"/>
      <c r="I3" s="54"/>
      <c r="J3" s="55"/>
      <c r="N3" s="34">
        <v>2</v>
      </c>
    </row>
    <row r="4" spans="1:20" ht="33.6" customHeight="1" x14ac:dyDescent="0.25">
      <c r="A4" s="215" t="s">
        <v>306</v>
      </c>
      <c r="B4" s="216"/>
      <c r="C4" s="216"/>
      <c r="D4" s="216"/>
      <c r="E4" s="217">
        <v>46023</v>
      </c>
      <c r="F4" s="218"/>
      <c r="G4" s="56" t="s">
        <v>0</v>
      </c>
      <c r="H4" s="217">
        <v>46295</v>
      </c>
      <c r="I4" s="218"/>
      <c r="J4" s="57"/>
      <c r="N4" s="34">
        <v>3</v>
      </c>
    </row>
    <row r="5" spans="1:20" s="33" customFormat="1" ht="10.15" customHeight="1" x14ac:dyDescent="0.25">
      <c r="A5" s="219"/>
      <c r="B5" s="220"/>
      <c r="C5" s="220"/>
      <c r="D5" s="220"/>
      <c r="E5" s="220"/>
      <c r="F5" s="220"/>
      <c r="G5" s="220"/>
      <c r="H5" s="220"/>
      <c r="I5" s="220"/>
      <c r="J5" s="221"/>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206" t="s">
        <v>328</v>
      </c>
      <c r="B10" s="207"/>
      <c r="C10" s="207"/>
      <c r="D10" s="207"/>
      <c r="E10" s="207"/>
      <c r="F10" s="207"/>
      <c r="G10" s="207"/>
      <c r="H10" s="207"/>
      <c r="I10" s="207"/>
      <c r="J10" s="66"/>
    </row>
    <row r="11" spans="1:20" ht="24.6" customHeight="1" x14ac:dyDescent="0.25">
      <c r="A11" s="194" t="s">
        <v>307</v>
      </c>
      <c r="B11" s="208"/>
      <c r="C11" s="200" t="s">
        <v>449</v>
      </c>
      <c r="D11" s="201"/>
      <c r="E11" s="67"/>
      <c r="F11" s="165" t="s">
        <v>329</v>
      </c>
      <c r="G11" s="204"/>
      <c r="H11" s="181" t="s">
        <v>450</v>
      </c>
      <c r="I11" s="182"/>
      <c r="J11" s="68"/>
    </row>
    <row r="12" spans="1:20" ht="14.45" customHeight="1" x14ac:dyDescent="0.25">
      <c r="A12" s="69"/>
      <c r="B12" s="70"/>
      <c r="C12" s="70"/>
      <c r="D12" s="70"/>
      <c r="E12" s="209"/>
      <c r="F12" s="209"/>
      <c r="G12" s="209"/>
      <c r="H12" s="209"/>
      <c r="I12" s="71"/>
      <c r="J12" s="68"/>
    </row>
    <row r="13" spans="1:20" ht="21" customHeight="1" x14ac:dyDescent="0.25">
      <c r="A13" s="164" t="s">
        <v>322</v>
      </c>
      <c r="B13" s="204"/>
      <c r="C13" s="200" t="s">
        <v>451</v>
      </c>
      <c r="D13" s="201"/>
      <c r="E13" s="222"/>
      <c r="F13" s="209"/>
      <c r="G13" s="209"/>
      <c r="H13" s="209"/>
      <c r="I13" s="71"/>
      <c r="J13" s="68"/>
    </row>
    <row r="14" spans="1:20" ht="10.9" customHeight="1" x14ac:dyDescent="0.25">
      <c r="A14" s="67"/>
      <c r="B14" s="71"/>
      <c r="C14" s="47"/>
      <c r="D14" s="47"/>
      <c r="E14" s="171"/>
      <c r="F14" s="171"/>
      <c r="G14" s="171"/>
      <c r="H14" s="171"/>
      <c r="I14" s="70"/>
      <c r="J14" s="72"/>
    </row>
    <row r="15" spans="1:20" ht="22.9" customHeight="1" x14ac:dyDescent="0.25">
      <c r="A15" s="164" t="s">
        <v>308</v>
      </c>
      <c r="B15" s="204"/>
      <c r="C15" s="200" t="s">
        <v>452</v>
      </c>
      <c r="D15" s="201"/>
      <c r="E15" s="205"/>
      <c r="F15" s="196"/>
      <c r="G15" s="73" t="s">
        <v>330</v>
      </c>
      <c r="H15" s="181" t="s">
        <v>454</v>
      </c>
      <c r="I15" s="182"/>
      <c r="J15" s="74"/>
    </row>
    <row r="16" spans="1:20" ht="10.9" customHeight="1" x14ac:dyDescent="0.25">
      <c r="A16" s="67"/>
      <c r="B16" s="71"/>
      <c r="C16" s="70"/>
      <c r="D16" s="70"/>
      <c r="E16" s="171"/>
      <c r="F16" s="171"/>
      <c r="G16" s="191"/>
      <c r="H16" s="191"/>
      <c r="I16" s="70"/>
      <c r="J16" s="72"/>
    </row>
    <row r="17" spans="1:10" ht="22.9" customHeight="1" x14ac:dyDescent="0.25">
      <c r="A17" s="75"/>
      <c r="B17" s="73" t="s">
        <v>331</v>
      </c>
      <c r="C17" s="200" t="s">
        <v>453</v>
      </c>
      <c r="D17" s="201"/>
      <c r="E17" s="76"/>
      <c r="F17" s="76"/>
      <c r="G17" s="76"/>
      <c r="H17" s="76"/>
      <c r="I17" s="76"/>
      <c r="J17" s="74"/>
    </row>
    <row r="18" spans="1:10" x14ac:dyDescent="0.25">
      <c r="A18" s="202"/>
      <c r="B18" s="203"/>
      <c r="C18" s="171"/>
      <c r="D18" s="171"/>
      <c r="E18" s="171"/>
      <c r="F18" s="171"/>
      <c r="G18" s="171"/>
      <c r="H18" s="171"/>
      <c r="I18" s="70"/>
      <c r="J18" s="72"/>
    </row>
    <row r="19" spans="1:10" x14ac:dyDescent="0.25">
      <c r="A19" s="194" t="s">
        <v>309</v>
      </c>
      <c r="B19" s="195"/>
      <c r="C19" s="172" t="s">
        <v>455</v>
      </c>
      <c r="D19" s="173"/>
      <c r="E19" s="173"/>
      <c r="F19" s="173"/>
      <c r="G19" s="173"/>
      <c r="H19" s="173"/>
      <c r="I19" s="173"/>
      <c r="J19" s="174"/>
    </row>
    <row r="20" spans="1:10" x14ac:dyDescent="0.25">
      <c r="A20" s="69"/>
      <c r="B20" s="70"/>
      <c r="C20" s="77"/>
      <c r="D20" s="70"/>
      <c r="E20" s="171"/>
      <c r="F20" s="171"/>
      <c r="G20" s="171"/>
      <c r="H20" s="171"/>
      <c r="I20" s="70"/>
      <c r="J20" s="72"/>
    </row>
    <row r="21" spans="1:10" x14ac:dyDescent="0.25">
      <c r="A21" s="194" t="s">
        <v>310</v>
      </c>
      <c r="B21" s="195"/>
      <c r="C21" s="181">
        <v>10000</v>
      </c>
      <c r="D21" s="182"/>
      <c r="E21" s="171"/>
      <c r="F21" s="171"/>
      <c r="G21" s="172" t="s">
        <v>456</v>
      </c>
      <c r="H21" s="173"/>
      <c r="I21" s="173"/>
      <c r="J21" s="174"/>
    </row>
    <row r="22" spans="1:10" x14ac:dyDescent="0.25">
      <c r="A22" s="69"/>
      <c r="B22" s="70"/>
      <c r="C22" s="70"/>
      <c r="D22" s="70"/>
      <c r="E22" s="171"/>
      <c r="F22" s="171"/>
      <c r="G22" s="171"/>
      <c r="H22" s="171"/>
      <c r="I22" s="70"/>
      <c r="J22" s="72"/>
    </row>
    <row r="23" spans="1:10" x14ac:dyDescent="0.25">
      <c r="A23" s="194" t="s">
        <v>311</v>
      </c>
      <c r="B23" s="195"/>
      <c r="C23" s="172" t="s">
        <v>457</v>
      </c>
      <c r="D23" s="173"/>
      <c r="E23" s="173"/>
      <c r="F23" s="173"/>
      <c r="G23" s="173"/>
      <c r="H23" s="173"/>
      <c r="I23" s="173"/>
      <c r="J23" s="174"/>
    </row>
    <row r="24" spans="1:10" x14ac:dyDescent="0.25">
      <c r="A24" s="69"/>
      <c r="B24" s="70"/>
      <c r="C24" s="47"/>
      <c r="D24" s="70"/>
      <c r="E24" s="171"/>
      <c r="F24" s="171"/>
      <c r="G24" s="171"/>
      <c r="H24" s="171"/>
      <c r="I24" s="70"/>
      <c r="J24" s="72"/>
    </row>
    <row r="25" spans="1:10" x14ac:dyDescent="0.25">
      <c r="A25" s="194" t="s">
        <v>312</v>
      </c>
      <c r="B25" s="195"/>
      <c r="C25" s="197" t="s">
        <v>458</v>
      </c>
      <c r="D25" s="198"/>
      <c r="E25" s="198"/>
      <c r="F25" s="198"/>
      <c r="G25" s="198"/>
      <c r="H25" s="198"/>
      <c r="I25" s="198"/>
      <c r="J25" s="199"/>
    </row>
    <row r="26" spans="1:10" x14ac:dyDescent="0.25">
      <c r="A26" s="69"/>
      <c r="B26" s="70"/>
      <c r="C26" s="77"/>
      <c r="D26" s="70"/>
      <c r="E26" s="171"/>
      <c r="F26" s="171"/>
      <c r="G26" s="171"/>
      <c r="H26" s="171"/>
      <c r="I26" s="70"/>
      <c r="J26" s="72"/>
    </row>
    <row r="27" spans="1:10" x14ac:dyDescent="0.25">
      <c r="A27" s="194" t="s">
        <v>313</v>
      </c>
      <c r="B27" s="195"/>
      <c r="C27" s="197" t="s">
        <v>459</v>
      </c>
      <c r="D27" s="198"/>
      <c r="E27" s="198"/>
      <c r="F27" s="198"/>
      <c r="G27" s="198"/>
      <c r="H27" s="198"/>
      <c r="I27" s="198"/>
      <c r="J27" s="199"/>
    </row>
    <row r="28" spans="1:10" ht="13.9" customHeight="1" x14ac:dyDescent="0.25">
      <c r="A28" s="69"/>
      <c r="B28" s="70"/>
      <c r="C28" s="77"/>
      <c r="D28" s="70"/>
      <c r="E28" s="171"/>
      <c r="F28" s="171"/>
      <c r="G28" s="171"/>
      <c r="H28" s="171"/>
      <c r="I28" s="70"/>
      <c r="J28" s="72"/>
    </row>
    <row r="29" spans="1:10" ht="22.9" customHeight="1" x14ac:dyDescent="0.25">
      <c r="A29" s="164" t="s">
        <v>323</v>
      </c>
      <c r="B29" s="195"/>
      <c r="C29" s="18">
        <v>600</v>
      </c>
      <c r="D29" s="78"/>
      <c r="E29" s="175"/>
      <c r="F29" s="175"/>
      <c r="G29" s="175"/>
      <c r="H29" s="175"/>
      <c r="I29" s="79"/>
      <c r="J29" s="80"/>
    </row>
    <row r="30" spans="1:10" x14ac:dyDescent="0.25">
      <c r="A30" s="69"/>
      <c r="B30" s="70"/>
      <c r="C30" s="70"/>
      <c r="D30" s="70"/>
      <c r="E30" s="171"/>
      <c r="F30" s="171"/>
      <c r="G30" s="171"/>
      <c r="H30" s="171"/>
      <c r="I30" s="79"/>
      <c r="J30" s="80"/>
    </row>
    <row r="31" spans="1:10" x14ac:dyDescent="0.25">
      <c r="A31" s="194" t="s">
        <v>314</v>
      </c>
      <c r="B31" s="195"/>
      <c r="C31" s="19" t="s">
        <v>333</v>
      </c>
      <c r="D31" s="193" t="s">
        <v>332</v>
      </c>
      <c r="E31" s="179"/>
      <c r="F31" s="179"/>
      <c r="G31" s="179"/>
      <c r="H31" s="70"/>
      <c r="I31" s="81" t="s">
        <v>333</v>
      </c>
      <c r="J31" s="82" t="s">
        <v>334</v>
      </c>
    </row>
    <row r="32" spans="1:10" x14ac:dyDescent="0.25">
      <c r="A32" s="194"/>
      <c r="B32" s="195"/>
      <c r="C32" s="83"/>
      <c r="D32" s="56"/>
      <c r="E32" s="196"/>
      <c r="F32" s="196"/>
      <c r="G32" s="196"/>
      <c r="H32" s="196"/>
      <c r="I32" s="79"/>
      <c r="J32" s="80"/>
    </row>
    <row r="33" spans="1:10" x14ac:dyDescent="0.25">
      <c r="A33" s="194" t="s">
        <v>324</v>
      </c>
      <c r="B33" s="195"/>
      <c r="C33" s="18" t="s">
        <v>336</v>
      </c>
      <c r="D33" s="193" t="s">
        <v>335</v>
      </c>
      <c r="E33" s="179"/>
      <c r="F33" s="179"/>
      <c r="G33" s="179"/>
      <c r="H33" s="76"/>
      <c r="I33" s="81" t="s">
        <v>336</v>
      </c>
      <c r="J33" s="82" t="s">
        <v>337</v>
      </c>
    </row>
    <row r="34" spans="1:10" x14ac:dyDescent="0.25">
      <c r="A34" s="69"/>
      <c r="B34" s="70"/>
      <c r="C34" s="70"/>
      <c r="D34" s="70"/>
      <c r="E34" s="171"/>
      <c r="F34" s="171"/>
      <c r="G34" s="171"/>
      <c r="H34" s="171"/>
      <c r="I34" s="70"/>
      <c r="J34" s="72"/>
    </row>
    <row r="35" spans="1:10" x14ac:dyDescent="0.25">
      <c r="A35" s="193" t="s">
        <v>325</v>
      </c>
      <c r="B35" s="179"/>
      <c r="C35" s="179"/>
      <c r="D35" s="179"/>
      <c r="E35" s="179" t="s">
        <v>315</v>
      </c>
      <c r="F35" s="179"/>
      <c r="G35" s="179"/>
      <c r="H35" s="179"/>
      <c r="I35" s="179"/>
      <c r="J35" s="84" t="s">
        <v>316</v>
      </c>
    </row>
    <row r="36" spans="1:10" x14ac:dyDescent="0.25">
      <c r="A36" s="69"/>
      <c r="B36" s="70"/>
      <c r="C36" s="70"/>
      <c r="D36" s="70"/>
      <c r="E36" s="171"/>
      <c r="F36" s="171"/>
      <c r="G36" s="171"/>
      <c r="H36" s="171"/>
      <c r="I36" s="70"/>
      <c r="J36" s="80"/>
    </row>
    <row r="37" spans="1:10" x14ac:dyDescent="0.25">
      <c r="A37" s="187"/>
      <c r="B37" s="188"/>
      <c r="C37" s="188"/>
      <c r="D37" s="188"/>
      <c r="E37" s="187"/>
      <c r="F37" s="188"/>
      <c r="G37" s="188"/>
      <c r="H37" s="188"/>
      <c r="I37" s="189"/>
      <c r="J37" s="48"/>
    </row>
    <row r="38" spans="1:10" x14ac:dyDescent="0.25">
      <c r="A38" s="39"/>
      <c r="B38" s="47"/>
      <c r="C38" s="50"/>
      <c r="D38" s="192"/>
      <c r="E38" s="192"/>
      <c r="F38" s="192"/>
      <c r="G38" s="192"/>
      <c r="H38" s="192"/>
      <c r="I38" s="192"/>
      <c r="J38" s="40"/>
    </row>
    <row r="39" spans="1:10" x14ac:dyDescent="0.25">
      <c r="A39" s="187"/>
      <c r="B39" s="188"/>
      <c r="C39" s="188"/>
      <c r="D39" s="189"/>
      <c r="E39" s="187"/>
      <c r="F39" s="188"/>
      <c r="G39" s="188"/>
      <c r="H39" s="188"/>
      <c r="I39" s="189"/>
      <c r="J39" s="18"/>
    </row>
    <row r="40" spans="1:10" x14ac:dyDescent="0.25">
      <c r="A40" s="39"/>
      <c r="B40" s="47"/>
      <c r="C40" s="50"/>
      <c r="D40" s="49"/>
      <c r="E40" s="192"/>
      <c r="F40" s="192"/>
      <c r="G40" s="192"/>
      <c r="H40" s="192"/>
      <c r="I40" s="46"/>
      <c r="J40" s="40"/>
    </row>
    <row r="41" spans="1:10" x14ac:dyDescent="0.25">
      <c r="A41" s="187"/>
      <c r="B41" s="188"/>
      <c r="C41" s="188"/>
      <c r="D41" s="189"/>
      <c r="E41" s="187"/>
      <c r="F41" s="188"/>
      <c r="G41" s="188"/>
      <c r="H41" s="188"/>
      <c r="I41" s="189"/>
      <c r="J41" s="18"/>
    </row>
    <row r="42" spans="1:10" x14ac:dyDescent="0.25">
      <c r="A42" s="39"/>
      <c r="B42" s="47"/>
      <c r="C42" s="50"/>
      <c r="D42" s="49"/>
      <c r="E42" s="192"/>
      <c r="F42" s="192"/>
      <c r="G42" s="192"/>
      <c r="H42" s="192"/>
      <c r="I42" s="46"/>
      <c r="J42" s="40"/>
    </row>
    <row r="43" spans="1:10" x14ac:dyDescent="0.25">
      <c r="A43" s="187"/>
      <c r="B43" s="188"/>
      <c r="C43" s="188"/>
      <c r="D43" s="189"/>
      <c r="E43" s="187"/>
      <c r="F43" s="188"/>
      <c r="G43" s="188"/>
      <c r="H43" s="188"/>
      <c r="I43" s="189"/>
      <c r="J43" s="18"/>
    </row>
    <row r="44" spans="1:10" x14ac:dyDescent="0.25">
      <c r="A44" s="41"/>
      <c r="B44" s="50"/>
      <c r="C44" s="190"/>
      <c r="D44" s="190"/>
      <c r="E44" s="191"/>
      <c r="F44" s="191"/>
      <c r="G44" s="190"/>
      <c r="H44" s="190"/>
      <c r="I44" s="190"/>
      <c r="J44" s="40"/>
    </row>
    <row r="45" spans="1:10" x14ac:dyDescent="0.25">
      <c r="A45" s="187"/>
      <c r="B45" s="188"/>
      <c r="C45" s="188"/>
      <c r="D45" s="189"/>
      <c r="E45" s="187"/>
      <c r="F45" s="188"/>
      <c r="G45" s="188"/>
      <c r="H45" s="188"/>
      <c r="I45" s="189"/>
      <c r="J45" s="18"/>
    </row>
    <row r="46" spans="1:10" x14ac:dyDescent="0.25">
      <c r="A46" s="41"/>
      <c r="B46" s="50"/>
      <c r="C46" s="50"/>
      <c r="D46" s="47"/>
      <c r="E46" s="191"/>
      <c r="F46" s="191"/>
      <c r="G46" s="190"/>
      <c r="H46" s="190"/>
      <c r="I46" s="47"/>
      <c r="J46" s="40"/>
    </row>
    <row r="47" spans="1:10" x14ac:dyDescent="0.25">
      <c r="A47" s="187"/>
      <c r="B47" s="188"/>
      <c r="C47" s="188"/>
      <c r="D47" s="189"/>
      <c r="E47" s="187"/>
      <c r="F47" s="188"/>
      <c r="G47" s="188"/>
      <c r="H47" s="188"/>
      <c r="I47" s="189"/>
      <c r="J47" s="18"/>
    </row>
    <row r="48" spans="1:10" x14ac:dyDescent="0.25">
      <c r="A48" s="85"/>
      <c r="B48" s="77"/>
      <c r="C48" s="77"/>
      <c r="D48" s="70"/>
      <c r="E48" s="171"/>
      <c r="F48" s="171"/>
      <c r="G48" s="185"/>
      <c r="H48" s="185"/>
      <c r="I48" s="70"/>
      <c r="J48" s="86" t="s">
        <v>338</v>
      </c>
    </row>
    <row r="49" spans="1:10" x14ac:dyDescent="0.25">
      <c r="A49" s="85"/>
      <c r="B49" s="77"/>
      <c r="C49" s="77"/>
      <c r="D49" s="70"/>
      <c r="E49" s="171"/>
      <c r="F49" s="171"/>
      <c r="G49" s="185"/>
      <c r="H49" s="185"/>
      <c r="I49" s="70"/>
      <c r="J49" s="86" t="s">
        <v>339</v>
      </c>
    </row>
    <row r="50" spans="1:10" ht="14.45" customHeight="1" x14ac:dyDescent="0.25">
      <c r="A50" s="164" t="s">
        <v>317</v>
      </c>
      <c r="B50" s="165"/>
      <c r="C50" s="181"/>
      <c r="D50" s="182"/>
      <c r="E50" s="183" t="s">
        <v>340</v>
      </c>
      <c r="F50" s="184"/>
      <c r="G50" s="172"/>
      <c r="H50" s="173"/>
      <c r="I50" s="173"/>
      <c r="J50" s="174"/>
    </row>
    <row r="51" spans="1:10" x14ac:dyDescent="0.25">
      <c r="A51" s="85"/>
      <c r="B51" s="77"/>
      <c r="C51" s="185"/>
      <c r="D51" s="185"/>
      <c r="E51" s="171"/>
      <c r="F51" s="171"/>
      <c r="G51" s="186" t="s">
        <v>341</v>
      </c>
      <c r="H51" s="186"/>
      <c r="I51" s="186"/>
      <c r="J51" s="63"/>
    </row>
    <row r="52" spans="1:10" ht="13.9" customHeight="1" x14ac:dyDescent="0.25">
      <c r="A52" s="164" t="s">
        <v>318</v>
      </c>
      <c r="B52" s="165"/>
      <c r="C52" s="172" t="s">
        <v>460</v>
      </c>
      <c r="D52" s="173"/>
      <c r="E52" s="173"/>
      <c r="F52" s="173"/>
      <c r="G52" s="173"/>
      <c r="H52" s="173"/>
      <c r="I52" s="173"/>
      <c r="J52" s="174"/>
    </row>
    <row r="53" spans="1:10" x14ac:dyDescent="0.25">
      <c r="A53" s="69"/>
      <c r="B53" s="70"/>
      <c r="C53" s="175" t="s">
        <v>319</v>
      </c>
      <c r="D53" s="175"/>
      <c r="E53" s="175"/>
      <c r="F53" s="175"/>
      <c r="G53" s="175"/>
      <c r="H53" s="175"/>
      <c r="I53" s="175"/>
      <c r="J53" s="72"/>
    </row>
    <row r="54" spans="1:10" x14ac:dyDescent="0.25">
      <c r="A54" s="164" t="s">
        <v>320</v>
      </c>
      <c r="B54" s="165"/>
      <c r="C54" s="176" t="s">
        <v>461</v>
      </c>
      <c r="D54" s="177"/>
      <c r="E54" s="178"/>
      <c r="F54" s="171"/>
      <c r="G54" s="171"/>
      <c r="H54" s="179"/>
      <c r="I54" s="179"/>
      <c r="J54" s="180"/>
    </row>
    <row r="55" spans="1:10" x14ac:dyDescent="0.25">
      <c r="A55" s="69"/>
      <c r="B55" s="70"/>
      <c r="C55" s="77"/>
      <c r="D55" s="70"/>
      <c r="E55" s="171"/>
      <c r="F55" s="171"/>
      <c r="G55" s="171"/>
      <c r="H55" s="171"/>
      <c r="I55" s="70"/>
      <c r="J55" s="72"/>
    </row>
    <row r="56" spans="1:10" ht="14.45" customHeight="1" x14ac:dyDescent="0.25">
      <c r="A56" s="164" t="s">
        <v>312</v>
      </c>
      <c r="B56" s="165"/>
      <c r="C56" s="166" t="s">
        <v>462</v>
      </c>
      <c r="D56" s="167"/>
      <c r="E56" s="167"/>
      <c r="F56" s="167"/>
      <c r="G56" s="167"/>
      <c r="H56" s="167"/>
      <c r="I56" s="167"/>
      <c r="J56" s="168"/>
    </row>
    <row r="57" spans="1:10" x14ac:dyDescent="0.25">
      <c r="A57" s="69"/>
      <c r="B57" s="70"/>
      <c r="C57" s="70"/>
      <c r="D57" s="70"/>
      <c r="E57" s="171"/>
      <c r="F57" s="171"/>
      <c r="G57" s="171"/>
      <c r="H57" s="171"/>
      <c r="I57" s="70"/>
      <c r="J57" s="72"/>
    </row>
    <row r="58" spans="1:10" x14ac:dyDescent="0.25">
      <c r="A58" s="164" t="s">
        <v>342</v>
      </c>
      <c r="B58" s="165"/>
      <c r="C58" s="166" t="s">
        <v>463</v>
      </c>
      <c r="D58" s="167"/>
      <c r="E58" s="167"/>
      <c r="F58" s="167"/>
      <c r="G58" s="167"/>
      <c r="H58" s="167"/>
      <c r="I58" s="167"/>
      <c r="J58" s="168"/>
    </row>
    <row r="59" spans="1:10" ht="14.45" customHeight="1" x14ac:dyDescent="0.25">
      <c r="A59" s="69"/>
      <c r="B59" s="70"/>
      <c r="C59" s="169" t="s">
        <v>343</v>
      </c>
      <c r="D59" s="169"/>
      <c r="E59" s="169"/>
      <c r="F59" s="169"/>
      <c r="G59" s="70"/>
      <c r="H59" s="70"/>
      <c r="I59" s="70"/>
      <c r="J59" s="72"/>
    </row>
    <row r="60" spans="1:10" x14ac:dyDescent="0.25">
      <c r="A60" s="164" t="s">
        <v>344</v>
      </c>
      <c r="B60" s="165"/>
      <c r="C60" s="166" t="s">
        <v>464</v>
      </c>
      <c r="D60" s="167"/>
      <c r="E60" s="167"/>
      <c r="F60" s="167"/>
      <c r="G60" s="167"/>
      <c r="H60" s="167"/>
      <c r="I60" s="167"/>
      <c r="J60" s="168"/>
    </row>
    <row r="61" spans="1:10" ht="14.45" customHeight="1" x14ac:dyDescent="0.25">
      <c r="A61" s="87"/>
      <c r="B61" s="88"/>
      <c r="C61" s="170" t="s">
        <v>345</v>
      </c>
      <c r="D61" s="170"/>
      <c r="E61" s="170"/>
      <c r="F61" s="170"/>
      <c r="G61" s="170"/>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&amp;C&amp;"Aptos"&amp;10&amp;K000000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135"/>
  <sheetViews>
    <sheetView view="pageBreakPreview" topLeftCell="A113" zoomScaleNormal="100" zoomScaleSheetLayoutView="100" workbookViewId="0">
      <selection activeCell="J133" sqref="J133"/>
    </sheetView>
  </sheetViews>
  <sheetFormatPr defaultColWidth="8.85546875" defaultRowHeight="12.75" x14ac:dyDescent="0.2"/>
  <cols>
    <col min="1" max="7" width="8.85546875" style="42"/>
    <col min="8" max="9" width="16.42578125" style="43" customWidth="1"/>
    <col min="10" max="10" width="12.7109375" style="42" bestFit="1" customWidth="1"/>
    <col min="11" max="16384" width="8.85546875" style="42"/>
  </cols>
  <sheetData>
    <row r="1" spans="1:9" x14ac:dyDescent="0.2">
      <c r="A1" s="230" t="s">
        <v>1</v>
      </c>
      <c r="B1" s="231"/>
      <c r="C1" s="231"/>
      <c r="D1" s="231"/>
      <c r="E1" s="231"/>
      <c r="F1" s="231"/>
      <c r="G1" s="231"/>
      <c r="H1" s="231"/>
      <c r="I1" s="231"/>
    </row>
    <row r="2" spans="1:9" x14ac:dyDescent="0.2">
      <c r="A2" s="232" t="s">
        <v>466</v>
      </c>
      <c r="B2" s="233"/>
      <c r="C2" s="233"/>
      <c r="D2" s="233"/>
      <c r="E2" s="233"/>
      <c r="F2" s="233"/>
      <c r="G2" s="233"/>
      <c r="H2" s="233"/>
      <c r="I2" s="233"/>
    </row>
    <row r="3" spans="1:9" x14ac:dyDescent="0.2">
      <c r="A3" s="234" t="s">
        <v>437</v>
      </c>
      <c r="B3" s="234"/>
      <c r="C3" s="234"/>
      <c r="D3" s="234"/>
      <c r="E3" s="234"/>
      <c r="F3" s="234"/>
      <c r="G3" s="234"/>
      <c r="H3" s="234"/>
      <c r="I3" s="234"/>
    </row>
    <row r="4" spans="1:9" x14ac:dyDescent="0.2">
      <c r="A4" s="235" t="s">
        <v>465</v>
      </c>
      <c r="B4" s="236"/>
      <c r="C4" s="236"/>
      <c r="D4" s="236"/>
      <c r="E4" s="236"/>
      <c r="F4" s="236"/>
      <c r="G4" s="236"/>
      <c r="H4" s="236"/>
      <c r="I4" s="237"/>
    </row>
    <row r="5" spans="1:9" ht="45" x14ac:dyDescent="0.2">
      <c r="A5" s="240" t="s">
        <v>2</v>
      </c>
      <c r="B5" s="241"/>
      <c r="C5" s="241"/>
      <c r="D5" s="241"/>
      <c r="E5" s="241"/>
      <c r="F5" s="241"/>
      <c r="G5" s="45" t="s">
        <v>101</v>
      </c>
      <c r="H5" s="6" t="s">
        <v>294</v>
      </c>
      <c r="I5" s="6" t="s">
        <v>295</v>
      </c>
    </row>
    <row r="6" spans="1:9" x14ac:dyDescent="0.2">
      <c r="A6" s="238">
        <v>1</v>
      </c>
      <c r="B6" s="239"/>
      <c r="C6" s="239"/>
      <c r="D6" s="239"/>
      <c r="E6" s="239"/>
      <c r="F6" s="239"/>
      <c r="G6" s="44">
        <v>2</v>
      </c>
      <c r="H6" s="6">
        <v>3</v>
      </c>
      <c r="I6" s="6">
        <v>4</v>
      </c>
    </row>
    <row r="7" spans="1:9" x14ac:dyDescent="0.2">
      <c r="A7" s="242"/>
      <c r="B7" s="242"/>
      <c r="C7" s="242"/>
      <c r="D7" s="242"/>
      <c r="E7" s="242"/>
      <c r="F7" s="242"/>
      <c r="G7" s="242"/>
      <c r="H7" s="242"/>
      <c r="I7" s="242"/>
    </row>
    <row r="8" spans="1:9" ht="12.75" customHeight="1" x14ac:dyDescent="0.2">
      <c r="A8" s="224" t="s">
        <v>4</v>
      </c>
      <c r="B8" s="224"/>
      <c r="C8" s="224"/>
      <c r="D8" s="224"/>
      <c r="E8" s="224"/>
      <c r="F8" s="224"/>
      <c r="G8" s="7">
        <v>1</v>
      </c>
      <c r="H8" s="90">
        <v>0</v>
      </c>
      <c r="I8" s="90">
        <v>0</v>
      </c>
    </row>
    <row r="9" spans="1:9" ht="12.75" customHeight="1" x14ac:dyDescent="0.2">
      <c r="A9" s="225" t="s">
        <v>300</v>
      </c>
      <c r="B9" s="225"/>
      <c r="C9" s="225"/>
      <c r="D9" s="225"/>
      <c r="E9" s="225"/>
      <c r="F9" s="225"/>
      <c r="G9" s="8">
        <v>2</v>
      </c>
      <c r="H9" s="91">
        <f>H10+H17+H27+H38+H43</f>
        <v>278097199</v>
      </c>
      <c r="I9" s="91">
        <f>I10+I17+I27+I38+I43</f>
        <v>302785061</v>
      </c>
    </row>
    <row r="10" spans="1:9" ht="12.75" customHeight="1" x14ac:dyDescent="0.2">
      <c r="A10" s="227" t="s">
        <v>5</v>
      </c>
      <c r="B10" s="227"/>
      <c r="C10" s="227"/>
      <c r="D10" s="227"/>
      <c r="E10" s="227"/>
      <c r="F10" s="227"/>
      <c r="G10" s="8">
        <v>3</v>
      </c>
      <c r="H10" s="91">
        <f>H11+H12+H13+H14+H15+H16</f>
        <v>1768450</v>
      </c>
      <c r="I10" s="91">
        <f>I11+I12+I13+I14+I15+I16</f>
        <v>3601494</v>
      </c>
    </row>
    <row r="11" spans="1:9" ht="12.75" customHeight="1" x14ac:dyDescent="0.2">
      <c r="A11" s="223" t="s">
        <v>6</v>
      </c>
      <c r="B11" s="223"/>
      <c r="C11" s="223"/>
      <c r="D11" s="223"/>
      <c r="E11" s="223"/>
      <c r="F11" s="223"/>
      <c r="G11" s="7">
        <v>4</v>
      </c>
      <c r="H11" s="90">
        <v>0</v>
      </c>
      <c r="I11" s="90">
        <v>500372</v>
      </c>
    </row>
    <row r="12" spans="1:9" ht="22.9" customHeight="1" x14ac:dyDescent="0.2">
      <c r="A12" s="223" t="s">
        <v>7</v>
      </c>
      <c r="B12" s="223"/>
      <c r="C12" s="223"/>
      <c r="D12" s="223"/>
      <c r="E12" s="223"/>
      <c r="F12" s="223"/>
      <c r="G12" s="7">
        <v>5</v>
      </c>
      <c r="H12" s="90">
        <v>695265</v>
      </c>
      <c r="I12" s="90">
        <v>589877</v>
      </c>
    </row>
    <row r="13" spans="1:9" ht="12.75" customHeight="1" x14ac:dyDescent="0.2">
      <c r="A13" s="223" t="s">
        <v>8</v>
      </c>
      <c r="B13" s="223"/>
      <c r="C13" s="223"/>
      <c r="D13" s="223"/>
      <c r="E13" s="223"/>
      <c r="F13" s="223"/>
      <c r="G13" s="7">
        <v>6</v>
      </c>
      <c r="H13" s="90">
        <v>0</v>
      </c>
      <c r="I13" s="90">
        <v>0</v>
      </c>
    </row>
    <row r="14" spans="1:9" ht="12.75" customHeight="1" x14ac:dyDescent="0.2">
      <c r="A14" s="223" t="s">
        <v>9</v>
      </c>
      <c r="B14" s="223"/>
      <c r="C14" s="223"/>
      <c r="D14" s="223"/>
      <c r="E14" s="223"/>
      <c r="F14" s="223"/>
      <c r="G14" s="7">
        <v>7</v>
      </c>
      <c r="H14" s="90">
        <v>0</v>
      </c>
      <c r="I14" s="90">
        <v>0</v>
      </c>
    </row>
    <row r="15" spans="1:9" ht="12.75" customHeight="1" x14ac:dyDescent="0.2">
      <c r="A15" s="223" t="s">
        <v>10</v>
      </c>
      <c r="B15" s="223"/>
      <c r="C15" s="223"/>
      <c r="D15" s="223"/>
      <c r="E15" s="223"/>
      <c r="F15" s="223"/>
      <c r="G15" s="7">
        <v>8</v>
      </c>
      <c r="H15" s="90">
        <v>1073185</v>
      </c>
      <c r="I15" s="90">
        <v>2511245</v>
      </c>
    </row>
    <row r="16" spans="1:9" ht="12.75" customHeight="1" x14ac:dyDescent="0.2">
      <c r="A16" s="223" t="s">
        <v>11</v>
      </c>
      <c r="B16" s="223"/>
      <c r="C16" s="223"/>
      <c r="D16" s="223"/>
      <c r="E16" s="223"/>
      <c r="F16" s="223"/>
      <c r="G16" s="7">
        <v>9</v>
      </c>
      <c r="H16" s="90">
        <v>0</v>
      </c>
      <c r="I16" s="90">
        <v>0</v>
      </c>
    </row>
    <row r="17" spans="1:10" ht="12.75" customHeight="1" x14ac:dyDescent="0.2">
      <c r="A17" s="227" t="s">
        <v>12</v>
      </c>
      <c r="B17" s="227"/>
      <c r="C17" s="227"/>
      <c r="D17" s="227"/>
      <c r="E17" s="227"/>
      <c r="F17" s="227"/>
      <c r="G17" s="8">
        <v>10</v>
      </c>
      <c r="H17" s="91">
        <f>H18+H19+H20+H21+H22+H23+H24+H25+H26</f>
        <v>74500084</v>
      </c>
      <c r="I17" s="91">
        <f>I18+I19+I20+I21+I22+I23+I24+I25+I26</f>
        <v>78179716</v>
      </c>
    </row>
    <row r="18" spans="1:10" ht="12.75" customHeight="1" x14ac:dyDescent="0.2">
      <c r="A18" s="223" t="s">
        <v>13</v>
      </c>
      <c r="B18" s="223"/>
      <c r="C18" s="223"/>
      <c r="D18" s="223"/>
      <c r="E18" s="223"/>
      <c r="F18" s="223"/>
      <c r="G18" s="7">
        <v>11</v>
      </c>
      <c r="H18" s="90">
        <v>1166172</v>
      </c>
      <c r="I18" s="90">
        <v>1641233</v>
      </c>
    </row>
    <row r="19" spans="1:10" ht="12.75" customHeight="1" x14ac:dyDescent="0.2">
      <c r="A19" s="223" t="s">
        <v>14</v>
      </c>
      <c r="B19" s="223"/>
      <c r="C19" s="223"/>
      <c r="D19" s="223"/>
      <c r="E19" s="223"/>
      <c r="F19" s="223"/>
      <c r="G19" s="7">
        <v>12</v>
      </c>
      <c r="H19" s="90">
        <v>4704797</v>
      </c>
      <c r="I19" s="90">
        <v>4927448</v>
      </c>
    </row>
    <row r="20" spans="1:10" ht="12.75" customHeight="1" x14ac:dyDescent="0.2">
      <c r="A20" s="223" t="s">
        <v>15</v>
      </c>
      <c r="B20" s="223"/>
      <c r="C20" s="223"/>
      <c r="D20" s="223"/>
      <c r="E20" s="223"/>
      <c r="F20" s="223"/>
      <c r="G20" s="7">
        <v>13</v>
      </c>
      <c r="H20" s="90">
        <v>5488476</v>
      </c>
      <c r="I20" s="90">
        <v>4362656</v>
      </c>
    </row>
    <row r="21" spans="1:10" ht="12.75" customHeight="1" x14ac:dyDescent="0.2">
      <c r="A21" s="223" t="s">
        <v>16</v>
      </c>
      <c r="B21" s="223"/>
      <c r="C21" s="223"/>
      <c r="D21" s="223"/>
      <c r="E21" s="223"/>
      <c r="F21" s="223"/>
      <c r="G21" s="7">
        <v>14</v>
      </c>
      <c r="H21" s="90">
        <v>1005076</v>
      </c>
      <c r="I21" s="90">
        <v>1087078</v>
      </c>
    </row>
    <row r="22" spans="1:10" ht="12.75" customHeight="1" x14ac:dyDescent="0.2">
      <c r="A22" s="223" t="s">
        <v>17</v>
      </c>
      <c r="B22" s="223"/>
      <c r="C22" s="223"/>
      <c r="D22" s="223"/>
      <c r="E22" s="223"/>
      <c r="F22" s="223"/>
      <c r="G22" s="7">
        <v>15</v>
      </c>
      <c r="H22" s="90">
        <v>0</v>
      </c>
      <c r="I22" s="90">
        <v>0</v>
      </c>
    </row>
    <row r="23" spans="1:10" ht="12.75" customHeight="1" x14ac:dyDescent="0.2">
      <c r="A23" s="223" t="s">
        <v>18</v>
      </c>
      <c r="B23" s="223"/>
      <c r="C23" s="223"/>
      <c r="D23" s="223"/>
      <c r="E23" s="223"/>
      <c r="F23" s="223"/>
      <c r="G23" s="7">
        <v>16</v>
      </c>
      <c r="H23" s="90">
        <v>0</v>
      </c>
      <c r="I23" s="90">
        <v>0</v>
      </c>
    </row>
    <row r="24" spans="1:10" ht="12.75" customHeight="1" x14ac:dyDescent="0.2">
      <c r="A24" s="223" t="s">
        <v>19</v>
      </c>
      <c r="B24" s="223"/>
      <c r="C24" s="223"/>
      <c r="D24" s="223"/>
      <c r="E24" s="223"/>
      <c r="F24" s="223"/>
      <c r="G24" s="7">
        <v>17</v>
      </c>
      <c r="H24" s="90">
        <v>1220857</v>
      </c>
      <c r="I24" s="90">
        <v>1472135</v>
      </c>
    </row>
    <row r="25" spans="1:10" ht="12.75" customHeight="1" x14ac:dyDescent="0.2">
      <c r="A25" s="223" t="s">
        <v>20</v>
      </c>
      <c r="B25" s="223"/>
      <c r="C25" s="223"/>
      <c r="D25" s="223"/>
      <c r="E25" s="223"/>
      <c r="F25" s="223"/>
      <c r="G25" s="7">
        <v>18</v>
      </c>
      <c r="H25" s="90">
        <v>1191850</v>
      </c>
      <c r="I25" s="90">
        <v>3313925</v>
      </c>
    </row>
    <row r="26" spans="1:10" ht="12.75" customHeight="1" x14ac:dyDescent="0.2">
      <c r="A26" s="223" t="s">
        <v>21</v>
      </c>
      <c r="B26" s="223"/>
      <c r="C26" s="223"/>
      <c r="D26" s="223"/>
      <c r="E26" s="223"/>
      <c r="F26" s="223"/>
      <c r="G26" s="7">
        <v>19</v>
      </c>
      <c r="H26" s="90">
        <v>59722856</v>
      </c>
      <c r="I26" s="90">
        <v>61375241</v>
      </c>
    </row>
    <row r="27" spans="1:10" ht="12.75" customHeight="1" x14ac:dyDescent="0.2">
      <c r="A27" s="227" t="s">
        <v>22</v>
      </c>
      <c r="B27" s="227"/>
      <c r="C27" s="227"/>
      <c r="D27" s="227"/>
      <c r="E27" s="227"/>
      <c r="F27" s="227"/>
      <c r="G27" s="8">
        <v>20</v>
      </c>
      <c r="H27" s="91">
        <f>SUM(H28:H37)</f>
        <v>198301418</v>
      </c>
      <c r="I27" s="91">
        <f>SUM(I28:I37)</f>
        <v>217803674</v>
      </c>
      <c r="J27" s="161"/>
    </row>
    <row r="28" spans="1:10" ht="12.75" customHeight="1" x14ac:dyDescent="0.2">
      <c r="A28" s="223" t="s">
        <v>23</v>
      </c>
      <c r="B28" s="223"/>
      <c r="C28" s="223"/>
      <c r="D28" s="223"/>
      <c r="E28" s="223"/>
      <c r="F28" s="223"/>
      <c r="G28" s="7">
        <v>21</v>
      </c>
      <c r="H28" s="90">
        <v>179848577</v>
      </c>
      <c r="I28" s="90">
        <v>195085480</v>
      </c>
    </row>
    <row r="29" spans="1:10" ht="12.75" customHeight="1" x14ac:dyDescent="0.2">
      <c r="A29" s="223" t="s">
        <v>24</v>
      </c>
      <c r="B29" s="223"/>
      <c r="C29" s="223"/>
      <c r="D29" s="223"/>
      <c r="E29" s="223"/>
      <c r="F29" s="223"/>
      <c r="G29" s="7">
        <v>22</v>
      </c>
      <c r="H29" s="90">
        <v>0</v>
      </c>
      <c r="I29" s="90">
        <v>0</v>
      </c>
    </row>
    <row r="30" spans="1:10" ht="12.75" customHeight="1" x14ac:dyDescent="0.2">
      <c r="A30" s="223" t="s">
        <v>25</v>
      </c>
      <c r="B30" s="223"/>
      <c r="C30" s="223"/>
      <c r="D30" s="223"/>
      <c r="E30" s="223"/>
      <c r="F30" s="223"/>
      <c r="G30" s="7">
        <v>23</v>
      </c>
      <c r="H30" s="90">
        <v>6420000</v>
      </c>
      <c r="I30" s="90">
        <v>13700000</v>
      </c>
    </row>
    <row r="31" spans="1:10" ht="24" customHeight="1" x14ac:dyDescent="0.2">
      <c r="A31" s="223" t="s">
        <v>26</v>
      </c>
      <c r="B31" s="223"/>
      <c r="C31" s="223"/>
      <c r="D31" s="223"/>
      <c r="E31" s="223"/>
      <c r="F31" s="223"/>
      <c r="G31" s="7">
        <v>24</v>
      </c>
      <c r="H31" s="90">
        <v>8988288</v>
      </c>
      <c r="I31" s="90">
        <v>8988288</v>
      </c>
    </row>
    <row r="32" spans="1:10" ht="23.45" customHeight="1" x14ac:dyDescent="0.2">
      <c r="A32" s="223" t="s">
        <v>27</v>
      </c>
      <c r="B32" s="223"/>
      <c r="C32" s="223"/>
      <c r="D32" s="223"/>
      <c r="E32" s="223"/>
      <c r="F32" s="223"/>
      <c r="G32" s="7">
        <v>25</v>
      </c>
      <c r="H32" s="90">
        <v>0</v>
      </c>
      <c r="I32" s="90">
        <v>0</v>
      </c>
    </row>
    <row r="33" spans="1:9" ht="21.6" customHeight="1" x14ac:dyDescent="0.2">
      <c r="A33" s="223" t="s">
        <v>28</v>
      </c>
      <c r="B33" s="223"/>
      <c r="C33" s="223"/>
      <c r="D33" s="223"/>
      <c r="E33" s="223"/>
      <c r="F33" s="223"/>
      <c r="G33" s="7">
        <v>26</v>
      </c>
      <c r="H33" s="90">
        <v>0</v>
      </c>
      <c r="I33" s="90">
        <v>0</v>
      </c>
    </row>
    <row r="34" spans="1:9" ht="12.75" customHeight="1" x14ac:dyDescent="0.2">
      <c r="A34" s="223" t="s">
        <v>29</v>
      </c>
      <c r="B34" s="223"/>
      <c r="C34" s="223"/>
      <c r="D34" s="223"/>
      <c r="E34" s="223"/>
      <c r="F34" s="223"/>
      <c r="G34" s="7">
        <v>27</v>
      </c>
      <c r="H34" s="90">
        <v>771624</v>
      </c>
      <c r="I34" s="90">
        <v>0</v>
      </c>
    </row>
    <row r="35" spans="1:9" ht="12.75" customHeight="1" x14ac:dyDescent="0.2">
      <c r="A35" s="223" t="s">
        <v>30</v>
      </c>
      <c r="B35" s="223"/>
      <c r="C35" s="223"/>
      <c r="D35" s="223"/>
      <c r="E35" s="223"/>
      <c r="F35" s="223"/>
      <c r="G35" s="7">
        <v>28</v>
      </c>
      <c r="H35" s="90">
        <v>29929</v>
      </c>
      <c r="I35" s="90">
        <v>0</v>
      </c>
    </row>
    <row r="36" spans="1:9" ht="12.75" customHeight="1" x14ac:dyDescent="0.2">
      <c r="A36" s="223" t="s">
        <v>31</v>
      </c>
      <c r="B36" s="223"/>
      <c r="C36" s="223"/>
      <c r="D36" s="223"/>
      <c r="E36" s="223"/>
      <c r="F36" s="223"/>
      <c r="G36" s="7">
        <v>29</v>
      </c>
      <c r="H36" s="90">
        <v>0</v>
      </c>
      <c r="I36" s="90">
        <v>0</v>
      </c>
    </row>
    <row r="37" spans="1:9" ht="12.75" customHeight="1" x14ac:dyDescent="0.2">
      <c r="A37" s="223" t="s">
        <v>32</v>
      </c>
      <c r="B37" s="223"/>
      <c r="C37" s="223"/>
      <c r="D37" s="223"/>
      <c r="E37" s="223"/>
      <c r="F37" s="223"/>
      <c r="G37" s="7">
        <v>30</v>
      </c>
      <c r="H37" s="90">
        <v>2243000</v>
      </c>
      <c r="I37" s="90">
        <v>29906</v>
      </c>
    </row>
    <row r="38" spans="1:9" ht="12.75" customHeight="1" x14ac:dyDescent="0.2">
      <c r="A38" s="227" t="s">
        <v>33</v>
      </c>
      <c r="B38" s="227"/>
      <c r="C38" s="227"/>
      <c r="D38" s="227"/>
      <c r="E38" s="227"/>
      <c r="F38" s="227"/>
      <c r="G38" s="8">
        <v>31</v>
      </c>
      <c r="H38" s="91">
        <f>H39+H40+H41+H42</f>
        <v>587710</v>
      </c>
      <c r="I38" s="91">
        <f>I39+I40+I41+I42</f>
        <v>260640</v>
      </c>
    </row>
    <row r="39" spans="1:9" ht="12.75" customHeight="1" x14ac:dyDescent="0.2">
      <c r="A39" s="223" t="s">
        <v>34</v>
      </c>
      <c r="B39" s="223"/>
      <c r="C39" s="223"/>
      <c r="D39" s="223"/>
      <c r="E39" s="223"/>
      <c r="F39" s="223"/>
      <c r="G39" s="7">
        <v>32</v>
      </c>
      <c r="H39" s="90">
        <v>0</v>
      </c>
      <c r="I39" s="90">
        <v>0</v>
      </c>
    </row>
    <row r="40" spans="1:9" ht="12.75" customHeight="1" x14ac:dyDescent="0.2">
      <c r="A40" s="223" t="s">
        <v>35</v>
      </c>
      <c r="B40" s="223"/>
      <c r="C40" s="223"/>
      <c r="D40" s="223"/>
      <c r="E40" s="223"/>
      <c r="F40" s="223"/>
      <c r="G40" s="7">
        <v>33</v>
      </c>
      <c r="H40" s="90">
        <v>0</v>
      </c>
      <c r="I40" s="90">
        <v>0</v>
      </c>
    </row>
    <row r="41" spans="1:9" ht="12.75" customHeight="1" x14ac:dyDescent="0.2">
      <c r="A41" s="223" t="s">
        <v>36</v>
      </c>
      <c r="B41" s="223"/>
      <c r="C41" s="223"/>
      <c r="D41" s="223"/>
      <c r="E41" s="223"/>
      <c r="F41" s="223"/>
      <c r="G41" s="7">
        <v>34</v>
      </c>
      <c r="H41" s="90">
        <v>4876</v>
      </c>
      <c r="I41" s="90">
        <v>4876</v>
      </c>
    </row>
    <row r="42" spans="1:9" ht="12.75" customHeight="1" x14ac:dyDescent="0.2">
      <c r="A42" s="223" t="s">
        <v>37</v>
      </c>
      <c r="B42" s="223"/>
      <c r="C42" s="223"/>
      <c r="D42" s="223"/>
      <c r="E42" s="223"/>
      <c r="F42" s="223"/>
      <c r="G42" s="7">
        <v>35</v>
      </c>
      <c r="H42" s="90">
        <v>582834</v>
      </c>
      <c r="I42" s="90">
        <v>255764</v>
      </c>
    </row>
    <row r="43" spans="1:9" ht="12.75" customHeight="1" x14ac:dyDescent="0.2">
      <c r="A43" s="223" t="s">
        <v>38</v>
      </c>
      <c r="B43" s="223"/>
      <c r="C43" s="223"/>
      <c r="D43" s="223"/>
      <c r="E43" s="223"/>
      <c r="F43" s="223"/>
      <c r="G43" s="7">
        <v>36</v>
      </c>
      <c r="H43" s="90">
        <v>2939537</v>
      </c>
      <c r="I43" s="90">
        <v>2939537</v>
      </c>
    </row>
    <row r="44" spans="1:9" ht="12.75" customHeight="1" x14ac:dyDescent="0.2">
      <c r="A44" s="225" t="s">
        <v>301</v>
      </c>
      <c r="B44" s="225"/>
      <c r="C44" s="225"/>
      <c r="D44" s="225"/>
      <c r="E44" s="225"/>
      <c r="F44" s="225"/>
      <c r="G44" s="8">
        <v>37</v>
      </c>
      <c r="H44" s="91">
        <f>H45+H53+H60+H70</f>
        <v>206510315</v>
      </c>
      <c r="I44" s="91">
        <f>I45+I53+I60+I70</f>
        <v>148611195</v>
      </c>
    </row>
    <row r="45" spans="1:9" ht="12.75" customHeight="1" x14ac:dyDescent="0.2">
      <c r="A45" s="227" t="s">
        <v>39</v>
      </c>
      <c r="B45" s="227"/>
      <c r="C45" s="227"/>
      <c r="D45" s="227"/>
      <c r="E45" s="227"/>
      <c r="F45" s="227"/>
      <c r="G45" s="8">
        <v>38</v>
      </c>
      <c r="H45" s="91">
        <f>SUM(H46:H52)</f>
        <v>4023304</v>
      </c>
      <c r="I45" s="91">
        <f>SUM(I46:I52)</f>
        <v>4167808</v>
      </c>
    </row>
    <row r="46" spans="1:9" ht="12.75" customHeight="1" x14ac:dyDescent="0.2">
      <c r="A46" s="223" t="s">
        <v>40</v>
      </c>
      <c r="B46" s="223"/>
      <c r="C46" s="223"/>
      <c r="D46" s="223"/>
      <c r="E46" s="223"/>
      <c r="F46" s="223"/>
      <c r="G46" s="7">
        <v>39</v>
      </c>
      <c r="H46" s="90">
        <v>371214</v>
      </c>
      <c r="I46" s="90">
        <v>515977</v>
      </c>
    </row>
    <row r="47" spans="1:9" ht="12.75" customHeight="1" x14ac:dyDescent="0.2">
      <c r="A47" s="223" t="s">
        <v>41</v>
      </c>
      <c r="B47" s="223"/>
      <c r="C47" s="223"/>
      <c r="D47" s="223"/>
      <c r="E47" s="223"/>
      <c r="F47" s="223"/>
      <c r="G47" s="7">
        <v>40</v>
      </c>
      <c r="H47" s="90">
        <v>0</v>
      </c>
      <c r="I47" s="90">
        <v>0</v>
      </c>
    </row>
    <row r="48" spans="1:9" ht="12.75" customHeight="1" x14ac:dyDescent="0.2">
      <c r="A48" s="223" t="s">
        <v>42</v>
      </c>
      <c r="B48" s="223"/>
      <c r="C48" s="223"/>
      <c r="D48" s="223"/>
      <c r="E48" s="223"/>
      <c r="F48" s="223"/>
      <c r="G48" s="7">
        <v>41</v>
      </c>
      <c r="H48" s="90">
        <v>0</v>
      </c>
      <c r="I48" s="90">
        <v>0</v>
      </c>
    </row>
    <row r="49" spans="1:9" ht="12.75" customHeight="1" x14ac:dyDescent="0.2">
      <c r="A49" s="223" t="s">
        <v>43</v>
      </c>
      <c r="B49" s="223"/>
      <c r="C49" s="223"/>
      <c r="D49" s="223"/>
      <c r="E49" s="223"/>
      <c r="F49" s="223"/>
      <c r="G49" s="7">
        <v>42</v>
      </c>
      <c r="H49" s="90">
        <v>3089821</v>
      </c>
      <c r="I49" s="90">
        <v>3651831</v>
      </c>
    </row>
    <row r="50" spans="1:9" ht="12.75" customHeight="1" x14ac:dyDescent="0.2">
      <c r="A50" s="223" t="s">
        <v>44</v>
      </c>
      <c r="B50" s="223"/>
      <c r="C50" s="223"/>
      <c r="D50" s="223"/>
      <c r="E50" s="223"/>
      <c r="F50" s="223"/>
      <c r="G50" s="7">
        <v>43</v>
      </c>
      <c r="H50" s="90">
        <v>0</v>
      </c>
      <c r="I50" s="90">
        <v>0</v>
      </c>
    </row>
    <row r="51" spans="1:9" ht="12.75" customHeight="1" x14ac:dyDescent="0.2">
      <c r="A51" s="223" t="s">
        <v>45</v>
      </c>
      <c r="B51" s="223"/>
      <c r="C51" s="223"/>
      <c r="D51" s="223"/>
      <c r="E51" s="223"/>
      <c r="F51" s="223"/>
      <c r="G51" s="7">
        <v>44</v>
      </c>
      <c r="H51" s="90">
        <v>562269</v>
      </c>
      <c r="I51" s="90">
        <v>0</v>
      </c>
    </row>
    <row r="52" spans="1:9" ht="12.75" customHeight="1" x14ac:dyDescent="0.2">
      <c r="A52" s="223" t="s">
        <v>46</v>
      </c>
      <c r="B52" s="223"/>
      <c r="C52" s="223"/>
      <c r="D52" s="223"/>
      <c r="E52" s="223"/>
      <c r="F52" s="223"/>
      <c r="G52" s="7">
        <v>45</v>
      </c>
      <c r="H52" s="90">
        <v>0</v>
      </c>
      <c r="I52" s="90">
        <v>0</v>
      </c>
    </row>
    <row r="53" spans="1:9" ht="12.75" customHeight="1" x14ac:dyDescent="0.2">
      <c r="A53" s="227" t="s">
        <v>47</v>
      </c>
      <c r="B53" s="227"/>
      <c r="C53" s="227"/>
      <c r="D53" s="227"/>
      <c r="E53" s="227"/>
      <c r="F53" s="227"/>
      <c r="G53" s="8">
        <v>46</v>
      </c>
      <c r="H53" s="91">
        <f>SUM(H54:H59)</f>
        <v>161115542</v>
      </c>
      <c r="I53" s="91">
        <f>SUM(I54:I59)</f>
        <v>103149750</v>
      </c>
    </row>
    <row r="54" spans="1:9" ht="12.75" customHeight="1" x14ac:dyDescent="0.2">
      <c r="A54" s="223" t="s">
        <v>48</v>
      </c>
      <c r="B54" s="223"/>
      <c r="C54" s="223"/>
      <c r="D54" s="223"/>
      <c r="E54" s="223"/>
      <c r="F54" s="223"/>
      <c r="G54" s="7">
        <v>47</v>
      </c>
      <c r="H54" s="90">
        <v>17169609</v>
      </c>
      <c r="I54" s="90">
        <v>24181478</v>
      </c>
    </row>
    <row r="55" spans="1:9" ht="12.75" customHeight="1" x14ac:dyDescent="0.2">
      <c r="A55" s="223" t="s">
        <v>49</v>
      </c>
      <c r="B55" s="223"/>
      <c r="C55" s="223"/>
      <c r="D55" s="223"/>
      <c r="E55" s="223"/>
      <c r="F55" s="223"/>
      <c r="G55" s="7">
        <v>48</v>
      </c>
      <c r="H55" s="90">
        <v>44745870</v>
      </c>
      <c r="I55" s="90">
        <v>2050311</v>
      </c>
    </row>
    <row r="56" spans="1:9" ht="12.75" customHeight="1" x14ac:dyDescent="0.2">
      <c r="A56" s="223" t="s">
        <v>50</v>
      </c>
      <c r="B56" s="223"/>
      <c r="C56" s="223"/>
      <c r="D56" s="223"/>
      <c r="E56" s="223"/>
      <c r="F56" s="223"/>
      <c r="G56" s="7">
        <v>49</v>
      </c>
      <c r="H56" s="90">
        <v>78241904</v>
      </c>
      <c r="I56" s="90">
        <v>55294686</v>
      </c>
    </row>
    <row r="57" spans="1:9" ht="12.75" customHeight="1" x14ac:dyDescent="0.2">
      <c r="A57" s="223" t="s">
        <v>51</v>
      </c>
      <c r="B57" s="223"/>
      <c r="C57" s="223"/>
      <c r="D57" s="223"/>
      <c r="E57" s="223"/>
      <c r="F57" s="223"/>
      <c r="G57" s="7">
        <v>50</v>
      </c>
      <c r="H57" s="90">
        <v>3818</v>
      </c>
      <c r="I57" s="90">
        <v>114999</v>
      </c>
    </row>
    <row r="58" spans="1:9" ht="12.75" customHeight="1" x14ac:dyDescent="0.2">
      <c r="A58" s="223" t="s">
        <v>52</v>
      </c>
      <c r="B58" s="223"/>
      <c r="C58" s="223"/>
      <c r="D58" s="223"/>
      <c r="E58" s="223"/>
      <c r="F58" s="223"/>
      <c r="G58" s="7">
        <v>51</v>
      </c>
      <c r="H58" s="90">
        <v>7230386</v>
      </c>
      <c r="I58" s="90">
        <v>6878012</v>
      </c>
    </row>
    <row r="59" spans="1:9" ht="12.75" customHeight="1" x14ac:dyDescent="0.2">
      <c r="A59" s="223" t="s">
        <v>53</v>
      </c>
      <c r="B59" s="223"/>
      <c r="C59" s="223"/>
      <c r="D59" s="223"/>
      <c r="E59" s="223"/>
      <c r="F59" s="223"/>
      <c r="G59" s="7">
        <v>52</v>
      </c>
      <c r="H59" s="90">
        <v>13723955</v>
      </c>
      <c r="I59" s="90">
        <v>14630264</v>
      </c>
    </row>
    <row r="60" spans="1:9" ht="12.75" customHeight="1" x14ac:dyDescent="0.2">
      <c r="A60" s="227" t="s">
        <v>54</v>
      </c>
      <c r="B60" s="227"/>
      <c r="C60" s="227"/>
      <c r="D60" s="227"/>
      <c r="E60" s="227"/>
      <c r="F60" s="227"/>
      <c r="G60" s="8">
        <v>53</v>
      </c>
      <c r="H60" s="91">
        <f>SUM(H61:H69)</f>
        <v>20463473</v>
      </c>
      <c r="I60" s="91">
        <f>SUM(I61:I69)</f>
        <v>19725233</v>
      </c>
    </row>
    <row r="61" spans="1:9" ht="12.75" customHeight="1" x14ac:dyDescent="0.2">
      <c r="A61" s="223" t="s">
        <v>23</v>
      </c>
      <c r="B61" s="223"/>
      <c r="C61" s="223"/>
      <c r="D61" s="223"/>
      <c r="E61" s="223"/>
      <c r="F61" s="223"/>
      <c r="G61" s="7">
        <v>54</v>
      </c>
      <c r="H61" s="90">
        <v>0</v>
      </c>
      <c r="I61" s="90">
        <v>0</v>
      </c>
    </row>
    <row r="62" spans="1:9" ht="27.6" customHeight="1" x14ac:dyDescent="0.2">
      <c r="A62" s="223" t="s">
        <v>24</v>
      </c>
      <c r="B62" s="223"/>
      <c r="C62" s="223"/>
      <c r="D62" s="223"/>
      <c r="E62" s="223"/>
      <c r="F62" s="223"/>
      <c r="G62" s="7">
        <v>55</v>
      </c>
      <c r="H62" s="90">
        <v>0</v>
      </c>
      <c r="I62" s="90">
        <v>0</v>
      </c>
    </row>
    <row r="63" spans="1:9" ht="12.75" customHeight="1" x14ac:dyDescent="0.2">
      <c r="A63" s="223" t="s">
        <v>25</v>
      </c>
      <c r="B63" s="223"/>
      <c r="C63" s="223"/>
      <c r="D63" s="223"/>
      <c r="E63" s="223"/>
      <c r="F63" s="223"/>
      <c r="G63" s="7">
        <v>56</v>
      </c>
      <c r="H63" s="90">
        <v>18450772</v>
      </c>
      <c r="I63" s="90">
        <v>17716810</v>
      </c>
    </row>
    <row r="64" spans="1:9" ht="25.9" customHeight="1" x14ac:dyDescent="0.2">
      <c r="A64" s="223" t="s">
        <v>55</v>
      </c>
      <c r="B64" s="223"/>
      <c r="C64" s="223"/>
      <c r="D64" s="223"/>
      <c r="E64" s="223"/>
      <c r="F64" s="223"/>
      <c r="G64" s="7">
        <v>57</v>
      </c>
      <c r="H64" s="90">
        <v>0</v>
      </c>
      <c r="I64" s="90">
        <v>0</v>
      </c>
    </row>
    <row r="65" spans="1:9" ht="21.6" customHeight="1" x14ac:dyDescent="0.2">
      <c r="A65" s="223" t="s">
        <v>27</v>
      </c>
      <c r="B65" s="223"/>
      <c r="C65" s="223"/>
      <c r="D65" s="223"/>
      <c r="E65" s="223"/>
      <c r="F65" s="223"/>
      <c r="G65" s="7">
        <v>58</v>
      </c>
      <c r="H65" s="90">
        <v>0</v>
      </c>
      <c r="I65" s="90">
        <v>0</v>
      </c>
    </row>
    <row r="66" spans="1:9" ht="21.6" customHeight="1" x14ac:dyDescent="0.2">
      <c r="A66" s="223" t="s">
        <v>28</v>
      </c>
      <c r="B66" s="223"/>
      <c r="C66" s="223"/>
      <c r="D66" s="223"/>
      <c r="E66" s="223"/>
      <c r="F66" s="223"/>
      <c r="G66" s="7">
        <v>59</v>
      </c>
      <c r="H66" s="90">
        <v>0</v>
      </c>
      <c r="I66" s="90">
        <v>0</v>
      </c>
    </row>
    <row r="67" spans="1:9" ht="12.75" customHeight="1" x14ac:dyDescent="0.2">
      <c r="A67" s="223" t="s">
        <v>29</v>
      </c>
      <c r="B67" s="223"/>
      <c r="C67" s="223"/>
      <c r="D67" s="223"/>
      <c r="E67" s="223"/>
      <c r="F67" s="223"/>
      <c r="G67" s="7">
        <v>60</v>
      </c>
      <c r="H67" s="90">
        <v>0</v>
      </c>
      <c r="I67" s="90">
        <v>0</v>
      </c>
    </row>
    <row r="68" spans="1:9" ht="12.75" customHeight="1" x14ac:dyDescent="0.2">
      <c r="A68" s="223" t="s">
        <v>30</v>
      </c>
      <c r="B68" s="223"/>
      <c r="C68" s="223"/>
      <c r="D68" s="223"/>
      <c r="E68" s="223"/>
      <c r="F68" s="223"/>
      <c r="G68" s="7">
        <v>61</v>
      </c>
      <c r="H68" s="90">
        <v>2012701</v>
      </c>
      <c r="I68" s="90">
        <v>2008423</v>
      </c>
    </row>
    <row r="69" spans="1:9" ht="12.75" customHeight="1" x14ac:dyDescent="0.2">
      <c r="A69" s="223" t="s">
        <v>56</v>
      </c>
      <c r="B69" s="223"/>
      <c r="C69" s="223"/>
      <c r="D69" s="223"/>
      <c r="E69" s="223"/>
      <c r="F69" s="223"/>
      <c r="G69" s="7">
        <v>62</v>
      </c>
      <c r="H69" s="90">
        <v>0</v>
      </c>
      <c r="I69" s="90">
        <v>0</v>
      </c>
    </row>
    <row r="70" spans="1:9" ht="12.75" customHeight="1" x14ac:dyDescent="0.2">
      <c r="A70" s="223" t="s">
        <v>57</v>
      </c>
      <c r="B70" s="223"/>
      <c r="C70" s="223"/>
      <c r="D70" s="223"/>
      <c r="E70" s="223"/>
      <c r="F70" s="223"/>
      <c r="G70" s="7">
        <v>63</v>
      </c>
      <c r="H70" s="90">
        <v>20907996</v>
      </c>
      <c r="I70" s="90">
        <v>21568404</v>
      </c>
    </row>
    <row r="71" spans="1:9" ht="12.75" customHeight="1" x14ac:dyDescent="0.2">
      <c r="A71" s="224" t="s">
        <v>58</v>
      </c>
      <c r="B71" s="224"/>
      <c r="C71" s="224"/>
      <c r="D71" s="224"/>
      <c r="E71" s="224"/>
      <c r="F71" s="224"/>
      <c r="G71" s="7">
        <v>64</v>
      </c>
      <c r="H71" s="90">
        <v>2628062</v>
      </c>
      <c r="I71" s="90">
        <v>1822918</v>
      </c>
    </row>
    <row r="72" spans="1:9" ht="12.75" customHeight="1" x14ac:dyDescent="0.2">
      <c r="A72" s="225" t="s">
        <v>302</v>
      </c>
      <c r="B72" s="225"/>
      <c r="C72" s="225"/>
      <c r="D72" s="225"/>
      <c r="E72" s="225"/>
      <c r="F72" s="225"/>
      <c r="G72" s="8">
        <v>65</v>
      </c>
      <c r="H72" s="91">
        <f>H8+H9+H44+H71</f>
        <v>487235576</v>
      </c>
      <c r="I72" s="91">
        <f>I8+I9+I44+I71</f>
        <v>453219174</v>
      </c>
    </row>
    <row r="73" spans="1:9" ht="12.75" customHeight="1" x14ac:dyDescent="0.2">
      <c r="A73" s="224" t="s">
        <v>59</v>
      </c>
      <c r="B73" s="224"/>
      <c r="C73" s="224"/>
      <c r="D73" s="224"/>
      <c r="E73" s="224"/>
      <c r="F73" s="224"/>
      <c r="G73" s="7">
        <v>66</v>
      </c>
      <c r="H73" s="90">
        <v>648895884</v>
      </c>
      <c r="I73" s="90">
        <v>791359624</v>
      </c>
    </row>
    <row r="74" spans="1:9" x14ac:dyDescent="0.2">
      <c r="A74" s="228" t="s">
        <v>60</v>
      </c>
      <c r="B74" s="229"/>
      <c r="C74" s="229"/>
      <c r="D74" s="229"/>
      <c r="E74" s="229"/>
      <c r="F74" s="229"/>
      <c r="G74" s="229"/>
      <c r="H74" s="229"/>
      <c r="I74" s="229"/>
    </row>
    <row r="75" spans="1:9" ht="24.75" customHeight="1" x14ac:dyDescent="0.2">
      <c r="A75" s="225" t="s">
        <v>439</v>
      </c>
      <c r="B75" s="225"/>
      <c r="C75" s="225"/>
      <c r="D75" s="225"/>
      <c r="E75" s="225"/>
      <c r="F75" s="225"/>
      <c r="G75" s="8">
        <v>67</v>
      </c>
      <c r="H75" s="92">
        <f>H76+H77+H78+H84+H85+H92+H95+H98</f>
        <v>341573480</v>
      </c>
      <c r="I75" s="92">
        <f>I76+I77+I78+I84+I85+I92+I95+I98</f>
        <v>371195828</v>
      </c>
    </row>
    <row r="76" spans="1:9" ht="12.75" customHeight="1" x14ac:dyDescent="0.2">
      <c r="A76" s="223" t="s">
        <v>61</v>
      </c>
      <c r="B76" s="223"/>
      <c r="C76" s="223"/>
      <c r="D76" s="223"/>
      <c r="E76" s="223"/>
      <c r="F76" s="223"/>
      <c r="G76" s="7">
        <v>68</v>
      </c>
      <c r="H76" s="90">
        <v>159471378</v>
      </c>
      <c r="I76" s="90">
        <v>159471378</v>
      </c>
    </row>
    <row r="77" spans="1:9" ht="12.75" customHeight="1" x14ac:dyDescent="0.2">
      <c r="A77" s="223" t="s">
        <v>62</v>
      </c>
      <c r="B77" s="223"/>
      <c r="C77" s="223"/>
      <c r="D77" s="223"/>
      <c r="E77" s="223"/>
      <c r="F77" s="223"/>
      <c r="G77" s="7">
        <v>69</v>
      </c>
      <c r="H77" s="90">
        <v>2174785</v>
      </c>
      <c r="I77" s="90">
        <v>1721899</v>
      </c>
    </row>
    <row r="78" spans="1:9" ht="12.75" customHeight="1" x14ac:dyDescent="0.2">
      <c r="A78" s="227" t="s">
        <v>63</v>
      </c>
      <c r="B78" s="227"/>
      <c r="C78" s="227"/>
      <c r="D78" s="227"/>
      <c r="E78" s="227"/>
      <c r="F78" s="227"/>
      <c r="G78" s="8">
        <v>70</v>
      </c>
      <c r="H78" s="92">
        <f>SUM(H79:H83)</f>
        <v>70246730</v>
      </c>
      <c r="I78" s="92">
        <f>SUM(I79:I83)</f>
        <v>78172931</v>
      </c>
    </row>
    <row r="79" spans="1:9" ht="12.75" customHeight="1" x14ac:dyDescent="0.2">
      <c r="A79" s="223" t="s">
        <v>64</v>
      </c>
      <c r="B79" s="223"/>
      <c r="C79" s="223"/>
      <c r="D79" s="223"/>
      <c r="E79" s="223"/>
      <c r="F79" s="223"/>
      <c r="G79" s="7">
        <v>71</v>
      </c>
      <c r="H79" s="90">
        <v>9325953</v>
      </c>
      <c r="I79" s="90">
        <v>9638033</v>
      </c>
    </row>
    <row r="80" spans="1:9" ht="12.75" customHeight="1" x14ac:dyDescent="0.2">
      <c r="A80" s="223" t="s">
        <v>65</v>
      </c>
      <c r="B80" s="223"/>
      <c r="C80" s="223"/>
      <c r="D80" s="223"/>
      <c r="E80" s="223"/>
      <c r="F80" s="223"/>
      <c r="G80" s="7">
        <v>72</v>
      </c>
      <c r="H80" s="90">
        <v>5871715</v>
      </c>
      <c r="I80" s="90">
        <v>5855052</v>
      </c>
    </row>
    <row r="81" spans="1:9" ht="12.75" customHeight="1" x14ac:dyDescent="0.2">
      <c r="A81" s="223" t="s">
        <v>66</v>
      </c>
      <c r="B81" s="223"/>
      <c r="C81" s="223"/>
      <c r="D81" s="223"/>
      <c r="E81" s="223"/>
      <c r="F81" s="223"/>
      <c r="G81" s="7">
        <v>73</v>
      </c>
      <c r="H81" s="90">
        <v>-1871715</v>
      </c>
      <c r="I81" s="90">
        <v>-1678872</v>
      </c>
    </row>
    <row r="82" spans="1:9" ht="12.75" customHeight="1" x14ac:dyDescent="0.2">
      <c r="A82" s="223" t="s">
        <v>67</v>
      </c>
      <c r="B82" s="223"/>
      <c r="C82" s="223"/>
      <c r="D82" s="223"/>
      <c r="E82" s="223"/>
      <c r="F82" s="223"/>
      <c r="G82" s="7">
        <v>74</v>
      </c>
      <c r="H82" s="90">
        <v>34899714</v>
      </c>
      <c r="I82" s="90">
        <v>37443614</v>
      </c>
    </row>
    <row r="83" spans="1:9" ht="12.75" customHeight="1" x14ac:dyDescent="0.2">
      <c r="A83" s="223" t="s">
        <v>68</v>
      </c>
      <c r="B83" s="223"/>
      <c r="C83" s="223"/>
      <c r="D83" s="223"/>
      <c r="E83" s="223"/>
      <c r="F83" s="223"/>
      <c r="G83" s="7">
        <v>75</v>
      </c>
      <c r="H83" s="90">
        <v>22021063</v>
      </c>
      <c r="I83" s="90">
        <v>26915104</v>
      </c>
    </row>
    <row r="84" spans="1:9" ht="12.75" customHeight="1" x14ac:dyDescent="0.2">
      <c r="A84" s="226" t="s">
        <v>69</v>
      </c>
      <c r="B84" s="226"/>
      <c r="C84" s="226"/>
      <c r="D84" s="226"/>
      <c r="E84" s="226"/>
      <c r="F84" s="226"/>
      <c r="G84" s="20">
        <v>76</v>
      </c>
      <c r="H84" s="93">
        <v>0</v>
      </c>
      <c r="I84" s="93">
        <v>0</v>
      </c>
    </row>
    <row r="85" spans="1:9" ht="12.75" customHeight="1" x14ac:dyDescent="0.2">
      <c r="A85" s="227" t="s">
        <v>429</v>
      </c>
      <c r="B85" s="227"/>
      <c r="C85" s="227"/>
      <c r="D85" s="227"/>
      <c r="E85" s="227"/>
      <c r="F85" s="227"/>
      <c r="G85" s="8">
        <v>77</v>
      </c>
      <c r="H85" s="91">
        <f>H86+H87+H88+H89+H90+H91</f>
        <v>0</v>
      </c>
      <c r="I85" s="91">
        <f>I86+I87+I88+I89+I90+I91</f>
        <v>0</v>
      </c>
    </row>
    <row r="86" spans="1:9" ht="25.5" customHeight="1" x14ac:dyDescent="0.2">
      <c r="A86" s="223" t="s">
        <v>424</v>
      </c>
      <c r="B86" s="223"/>
      <c r="C86" s="223"/>
      <c r="D86" s="223"/>
      <c r="E86" s="223"/>
      <c r="F86" s="223"/>
      <c r="G86" s="7">
        <v>78</v>
      </c>
      <c r="H86" s="90">
        <v>0</v>
      </c>
      <c r="I86" s="90">
        <v>0</v>
      </c>
    </row>
    <row r="87" spans="1:9" ht="12.75" customHeight="1" x14ac:dyDescent="0.2">
      <c r="A87" s="223" t="s">
        <v>70</v>
      </c>
      <c r="B87" s="223"/>
      <c r="C87" s="223"/>
      <c r="D87" s="223"/>
      <c r="E87" s="223"/>
      <c r="F87" s="223"/>
      <c r="G87" s="7">
        <v>79</v>
      </c>
      <c r="H87" s="90">
        <v>0</v>
      </c>
      <c r="I87" s="90">
        <v>0</v>
      </c>
    </row>
    <row r="88" spans="1:9" ht="12.75" customHeight="1" x14ac:dyDescent="0.2">
      <c r="A88" s="223" t="s">
        <v>71</v>
      </c>
      <c r="B88" s="223"/>
      <c r="C88" s="223"/>
      <c r="D88" s="223"/>
      <c r="E88" s="223"/>
      <c r="F88" s="223"/>
      <c r="G88" s="7">
        <v>80</v>
      </c>
      <c r="H88" s="90">
        <v>0</v>
      </c>
      <c r="I88" s="90">
        <v>0</v>
      </c>
    </row>
    <row r="89" spans="1:9" ht="12.75" customHeight="1" x14ac:dyDescent="0.2">
      <c r="A89" s="223" t="s">
        <v>346</v>
      </c>
      <c r="B89" s="223"/>
      <c r="C89" s="223"/>
      <c r="D89" s="223"/>
      <c r="E89" s="223"/>
      <c r="F89" s="223"/>
      <c r="G89" s="7">
        <v>81</v>
      </c>
      <c r="H89" s="90">
        <v>0</v>
      </c>
      <c r="I89" s="90">
        <v>0</v>
      </c>
    </row>
    <row r="90" spans="1:9" ht="26.25" customHeight="1" x14ac:dyDescent="0.2">
      <c r="A90" s="223" t="s">
        <v>347</v>
      </c>
      <c r="B90" s="223"/>
      <c r="C90" s="223"/>
      <c r="D90" s="223"/>
      <c r="E90" s="223"/>
      <c r="F90" s="223"/>
      <c r="G90" s="7">
        <v>82</v>
      </c>
      <c r="H90" s="90">
        <v>0</v>
      </c>
      <c r="I90" s="90">
        <v>0</v>
      </c>
    </row>
    <row r="91" spans="1:9" x14ac:dyDescent="0.2">
      <c r="A91" s="223" t="s">
        <v>425</v>
      </c>
      <c r="B91" s="223"/>
      <c r="C91" s="223"/>
      <c r="D91" s="223"/>
      <c r="E91" s="223"/>
      <c r="F91" s="223"/>
      <c r="G91" s="7">
        <v>83</v>
      </c>
      <c r="H91" s="90">
        <v>0</v>
      </c>
      <c r="I91" s="90">
        <v>0</v>
      </c>
    </row>
    <row r="92" spans="1:9" ht="12.75" customHeight="1" x14ac:dyDescent="0.2">
      <c r="A92" s="227" t="s">
        <v>430</v>
      </c>
      <c r="B92" s="227"/>
      <c r="C92" s="227"/>
      <c r="D92" s="227"/>
      <c r="E92" s="227"/>
      <c r="F92" s="227"/>
      <c r="G92" s="8">
        <v>84</v>
      </c>
      <c r="H92" s="91">
        <f>H93-H94</f>
        <v>29538507</v>
      </c>
      <c r="I92" s="91">
        <f>I93-I94</f>
        <v>90696890</v>
      </c>
    </row>
    <row r="93" spans="1:9" ht="12.75" customHeight="1" x14ac:dyDescent="0.2">
      <c r="A93" s="223" t="s">
        <v>72</v>
      </c>
      <c r="B93" s="223"/>
      <c r="C93" s="223"/>
      <c r="D93" s="223"/>
      <c r="E93" s="223"/>
      <c r="F93" s="223"/>
      <c r="G93" s="7">
        <v>85</v>
      </c>
      <c r="H93" s="90">
        <v>29538507</v>
      </c>
      <c r="I93" s="90">
        <v>90696890</v>
      </c>
    </row>
    <row r="94" spans="1:9" ht="12.75" customHeight="1" x14ac:dyDescent="0.2">
      <c r="A94" s="223" t="s">
        <v>73</v>
      </c>
      <c r="B94" s="223"/>
      <c r="C94" s="223"/>
      <c r="D94" s="223"/>
      <c r="E94" s="223"/>
      <c r="F94" s="223"/>
      <c r="G94" s="7">
        <v>86</v>
      </c>
      <c r="H94" s="90">
        <v>0</v>
      </c>
      <c r="I94" s="90">
        <v>0</v>
      </c>
    </row>
    <row r="95" spans="1:9" ht="12.75" customHeight="1" x14ac:dyDescent="0.2">
      <c r="A95" s="227" t="s">
        <v>431</v>
      </c>
      <c r="B95" s="227"/>
      <c r="C95" s="227"/>
      <c r="D95" s="227"/>
      <c r="E95" s="227"/>
      <c r="F95" s="227"/>
      <c r="G95" s="8">
        <v>87</v>
      </c>
      <c r="H95" s="91">
        <f>H96-H97</f>
        <v>80142080</v>
      </c>
      <c r="I95" s="91">
        <f>I96-I97</f>
        <v>41132730</v>
      </c>
    </row>
    <row r="96" spans="1:9" ht="12.75" customHeight="1" x14ac:dyDescent="0.2">
      <c r="A96" s="223" t="s">
        <v>74</v>
      </c>
      <c r="B96" s="223"/>
      <c r="C96" s="223"/>
      <c r="D96" s="223"/>
      <c r="E96" s="223"/>
      <c r="F96" s="223"/>
      <c r="G96" s="7">
        <v>88</v>
      </c>
      <c r="H96" s="90">
        <v>80142080</v>
      </c>
      <c r="I96" s="90">
        <v>41132730</v>
      </c>
    </row>
    <row r="97" spans="1:9" ht="12.75" customHeight="1" x14ac:dyDescent="0.2">
      <c r="A97" s="223" t="s">
        <v>75</v>
      </c>
      <c r="B97" s="223"/>
      <c r="C97" s="223"/>
      <c r="D97" s="223"/>
      <c r="E97" s="223"/>
      <c r="F97" s="223"/>
      <c r="G97" s="7">
        <v>89</v>
      </c>
      <c r="H97" s="90">
        <v>0</v>
      </c>
      <c r="I97" s="90">
        <v>0</v>
      </c>
    </row>
    <row r="98" spans="1:9" ht="12.75" customHeight="1" x14ac:dyDescent="0.2">
      <c r="A98" s="223" t="s">
        <v>76</v>
      </c>
      <c r="B98" s="223"/>
      <c r="C98" s="223"/>
      <c r="D98" s="223"/>
      <c r="E98" s="223"/>
      <c r="F98" s="223"/>
      <c r="G98" s="7">
        <v>90</v>
      </c>
      <c r="H98" s="90">
        <v>0</v>
      </c>
      <c r="I98" s="90">
        <v>0</v>
      </c>
    </row>
    <row r="99" spans="1:9" ht="12.75" customHeight="1" x14ac:dyDescent="0.2">
      <c r="A99" s="225" t="s">
        <v>432</v>
      </c>
      <c r="B99" s="225"/>
      <c r="C99" s="225"/>
      <c r="D99" s="225"/>
      <c r="E99" s="225"/>
      <c r="F99" s="225"/>
      <c r="G99" s="8">
        <v>91</v>
      </c>
      <c r="H99" s="91">
        <f>SUM(H100:H105)</f>
        <v>2572114</v>
      </c>
      <c r="I99" s="91">
        <f>SUM(I100:I105)</f>
        <v>2454545</v>
      </c>
    </row>
    <row r="100" spans="1:9" ht="12.75" customHeight="1" x14ac:dyDescent="0.2">
      <c r="A100" s="223" t="s">
        <v>77</v>
      </c>
      <c r="B100" s="223"/>
      <c r="C100" s="223"/>
      <c r="D100" s="223"/>
      <c r="E100" s="223"/>
      <c r="F100" s="223"/>
      <c r="G100" s="7">
        <v>92</v>
      </c>
      <c r="H100" s="90">
        <v>1023930</v>
      </c>
      <c r="I100" s="90">
        <v>1014641</v>
      </c>
    </row>
    <row r="101" spans="1:9" ht="12.75" customHeight="1" x14ac:dyDescent="0.2">
      <c r="A101" s="223" t="s">
        <v>78</v>
      </c>
      <c r="B101" s="223"/>
      <c r="C101" s="223"/>
      <c r="D101" s="223"/>
      <c r="E101" s="223"/>
      <c r="F101" s="223"/>
      <c r="G101" s="7">
        <v>93</v>
      </c>
      <c r="H101" s="90">
        <v>0</v>
      </c>
      <c r="I101" s="90">
        <v>0</v>
      </c>
    </row>
    <row r="102" spans="1:9" ht="12.75" customHeight="1" x14ac:dyDescent="0.2">
      <c r="A102" s="223" t="s">
        <v>79</v>
      </c>
      <c r="B102" s="223"/>
      <c r="C102" s="223"/>
      <c r="D102" s="223"/>
      <c r="E102" s="223"/>
      <c r="F102" s="223"/>
      <c r="G102" s="7">
        <v>94</v>
      </c>
      <c r="H102" s="90">
        <v>0</v>
      </c>
      <c r="I102" s="90">
        <v>0</v>
      </c>
    </row>
    <row r="103" spans="1:9" ht="12.75" customHeight="1" x14ac:dyDescent="0.2">
      <c r="A103" s="223" t="s">
        <v>80</v>
      </c>
      <c r="B103" s="223"/>
      <c r="C103" s="223"/>
      <c r="D103" s="223"/>
      <c r="E103" s="223"/>
      <c r="F103" s="223"/>
      <c r="G103" s="7">
        <v>95</v>
      </c>
      <c r="H103" s="90">
        <v>0</v>
      </c>
      <c r="I103" s="90">
        <v>0</v>
      </c>
    </row>
    <row r="104" spans="1:9" ht="12.75" customHeight="1" x14ac:dyDescent="0.2">
      <c r="A104" s="223" t="s">
        <v>81</v>
      </c>
      <c r="B104" s="223"/>
      <c r="C104" s="223"/>
      <c r="D104" s="223"/>
      <c r="E104" s="223"/>
      <c r="F104" s="223"/>
      <c r="G104" s="7">
        <v>96</v>
      </c>
      <c r="H104" s="90">
        <v>1216510</v>
      </c>
      <c r="I104" s="90">
        <v>1248561</v>
      </c>
    </row>
    <row r="105" spans="1:9" ht="12.75" customHeight="1" x14ac:dyDescent="0.2">
      <c r="A105" s="223" t="s">
        <v>82</v>
      </c>
      <c r="B105" s="223"/>
      <c r="C105" s="223"/>
      <c r="D105" s="223"/>
      <c r="E105" s="223"/>
      <c r="F105" s="223"/>
      <c r="G105" s="7">
        <v>97</v>
      </c>
      <c r="H105" s="90">
        <v>331674</v>
      </c>
      <c r="I105" s="90">
        <v>191343</v>
      </c>
    </row>
    <row r="106" spans="1:9" ht="12.75" customHeight="1" x14ac:dyDescent="0.2">
      <c r="A106" s="225" t="s">
        <v>433</v>
      </c>
      <c r="B106" s="225"/>
      <c r="C106" s="225"/>
      <c r="D106" s="225"/>
      <c r="E106" s="225"/>
      <c r="F106" s="225"/>
      <c r="G106" s="8">
        <v>98</v>
      </c>
      <c r="H106" s="91">
        <f>SUM(H107:H117)</f>
        <v>4027558</v>
      </c>
      <c r="I106" s="91">
        <f>SUM(I107:I117)</f>
        <v>3502805</v>
      </c>
    </row>
    <row r="107" spans="1:9" ht="12.75" customHeight="1" x14ac:dyDescent="0.2">
      <c r="A107" s="223" t="s">
        <v>83</v>
      </c>
      <c r="B107" s="223"/>
      <c r="C107" s="223"/>
      <c r="D107" s="223"/>
      <c r="E107" s="223"/>
      <c r="F107" s="223"/>
      <c r="G107" s="7">
        <v>99</v>
      </c>
      <c r="H107" s="90">
        <v>0</v>
      </c>
      <c r="I107" s="90">
        <v>0</v>
      </c>
    </row>
    <row r="108" spans="1:9" ht="24.6" customHeight="1" x14ac:dyDescent="0.2">
      <c r="A108" s="223" t="s">
        <v>84</v>
      </c>
      <c r="B108" s="223"/>
      <c r="C108" s="223"/>
      <c r="D108" s="223"/>
      <c r="E108" s="223"/>
      <c r="F108" s="223"/>
      <c r="G108" s="7">
        <v>100</v>
      </c>
      <c r="H108" s="90">
        <v>0</v>
      </c>
      <c r="I108" s="90">
        <v>0</v>
      </c>
    </row>
    <row r="109" spans="1:9" ht="12.75" customHeight="1" x14ac:dyDescent="0.2">
      <c r="A109" s="223" t="s">
        <v>85</v>
      </c>
      <c r="B109" s="223"/>
      <c r="C109" s="223"/>
      <c r="D109" s="223"/>
      <c r="E109" s="223"/>
      <c r="F109" s="223"/>
      <c r="G109" s="7">
        <v>101</v>
      </c>
      <c r="H109" s="90">
        <v>0</v>
      </c>
      <c r="I109" s="90">
        <v>0</v>
      </c>
    </row>
    <row r="110" spans="1:9" ht="21.6" customHeight="1" x14ac:dyDescent="0.2">
      <c r="A110" s="223" t="s">
        <v>86</v>
      </c>
      <c r="B110" s="223"/>
      <c r="C110" s="223"/>
      <c r="D110" s="223"/>
      <c r="E110" s="223"/>
      <c r="F110" s="223"/>
      <c r="G110" s="7">
        <v>102</v>
      </c>
      <c r="H110" s="90">
        <v>0</v>
      </c>
      <c r="I110" s="90">
        <v>0</v>
      </c>
    </row>
    <row r="111" spans="1:9" ht="12.75" customHeight="1" x14ac:dyDescent="0.2">
      <c r="A111" s="223" t="s">
        <v>87</v>
      </c>
      <c r="B111" s="223"/>
      <c r="C111" s="223"/>
      <c r="D111" s="223"/>
      <c r="E111" s="223"/>
      <c r="F111" s="223"/>
      <c r="G111" s="7">
        <v>103</v>
      </c>
      <c r="H111" s="90">
        <v>0</v>
      </c>
      <c r="I111" s="90">
        <v>99780</v>
      </c>
    </row>
    <row r="112" spans="1:9" ht="12.75" customHeight="1" x14ac:dyDescent="0.2">
      <c r="A112" s="223" t="s">
        <v>88</v>
      </c>
      <c r="B112" s="223"/>
      <c r="C112" s="223"/>
      <c r="D112" s="223"/>
      <c r="E112" s="223"/>
      <c r="F112" s="223"/>
      <c r="G112" s="7">
        <v>104</v>
      </c>
      <c r="H112" s="90">
        <v>303427</v>
      </c>
      <c r="I112" s="90">
        <v>1389793</v>
      </c>
    </row>
    <row r="113" spans="1:9" ht="12.75" customHeight="1" x14ac:dyDescent="0.2">
      <c r="A113" s="223" t="s">
        <v>89</v>
      </c>
      <c r="B113" s="223"/>
      <c r="C113" s="223"/>
      <c r="D113" s="223"/>
      <c r="E113" s="223"/>
      <c r="F113" s="223"/>
      <c r="G113" s="7">
        <v>105</v>
      </c>
      <c r="H113" s="90">
        <v>0</v>
      </c>
      <c r="I113" s="90">
        <v>0</v>
      </c>
    </row>
    <row r="114" spans="1:9" ht="12.75" customHeight="1" x14ac:dyDescent="0.2">
      <c r="A114" s="223" t="s">
        <v>90</v>
      </c>
      <c r="B114" s="223"/>
      <c r="C114" s="223"/>
      <c r="D114" s="223"/>
      <c r="E114" s="223"/>
      <c r="F114" s="223"/>
      <c r="G114" s="7">
        <v>106</v>
      </c>
      <c r="H114" s="90">
        <v>0</v>
      </c>
      <c r="I114" s="90">
        <v>0</v>
      </c>
    </row>
    <row r="115" spans="1:9" ht="12.75" customHeight="1" x14ac:dyDescent="0.2">
      <c r="A115" s="223" t="s">
        <v>91</v>
      </c>
      <c r="B115" s="223"/>
      <c r="C115" s="223"/>
      <c r="D115" s="223"/>
      <c r="E115" s="223"/>
      <c r="F115" s="223"/>
      <c r="G115" s="7">
        <v>107</v>
      </c>
      <c r="H115" s="90">
        <v>0</v>
      </c>
      <c r="I115" s="90">
        <v>0</v>
      </c>
    </row>
    <row r="116" spans="1:9" ht="12.75" customHeight="1" x14ac:dyDescent="0.2">
      <c r="A116" s="223" t="s">
        <v>92</v>
      </c>
      <c r="B116" s="223"/>
      <c r="C116" s="223"/>
      <c r="D116" s="223"/>
      <c r="E116" s="223"/>
      <c r="F116" s="223"/>
      <c r="G116" s="7">
        <v>108</v>
      </c>
      <c r="H116" s="90">
        <v>3724131</v>
      </c>
      <c r="I116" s="90">
        <v>2013232</v>
      </c>
    </row>
    <row r="117" spans="1:9" ht="12.75" customHeight="1" x14ac:dyDescent="0.2">
      <c r="A117" s="223" t="s">
        <v>93</v>
      </c>
      <c r="B117" s="223"/>
      <c r="C117" s="223"/>
      <c r="D117" s="223"/>
      <c r="E117" s="223"/>
      <c r="F117" s="223"/>
      <c r="G117" s="7">
        <v>109</v>
      </c>
      <c r="H117" s="90">
        <v>0</v>
      </c>
      <c r="I117" s="90">
        <v>0</v>
      </c>
    </row>
    <row r="118" spans="1:9" ht="12.75" customHeight="1" x14ac:dyDescent="0.2">
      <c r="A118" s="225" t="s">
        <v>434</v>
      </c>
      <c r="B118" s="225"/>
      <c r="C118" s="225"/>
      <c r="D118" s="225"/>
      <c r="E118" s="225"/>
      <c r="F118" s="225"/>
      <c r="G118" s="8">
        <v>110</v>
      </c>
      <c r="H118" s="91">
        <f>SUM(H119:H132)</f>
        <v>124102524</v>
      </c>
      <c r="I118" s="91">
        <f>SUM(I119:I132)</f>
        <v>60636841</v>
      </c>
    </row>
    <row r="119" spans="1:9" ht="12.75" customHeight="1" x14ac:dyDescent="0.2">
      <c r="A119" s="223" t="s">
        <v>83</v>
      </c>
      <c r="B119" s="223"/>
      <c r="C119" s="223"/>
      <c r="D119" s="223"/>
      <c r="E119" s="223"/>
      <c r="F119" s="223"/>
      <c r="G119" s="7">
        <v>111</v>
      </c>
      <c r="H119" s="90">
        <v>20053294</v>
      </c>
      <c r="I119" s="90">
        <v>12946532</v>
      </c>
    </row>
    <row r="120" spans="1:9" ht="22.15" customHeight="1" x14ac:dyDescent="0.2">
      <c r="A120" s="223" t="s">
        <v>84</v>
      </c>
      <c r="B120" s="223"/>
      <c r="C120" s="223"/>
      <c r="D120" s="223"/>
      <c r="E120" s="223"/>
      <c r="F120" s="223"/>
      <c r="G120" s="7">
        <v>112</v>
      </c>
      <c r="H120" s="90">
        <v>23000000</v>
      </c>
      <c r="I120" s="90">
        <v>0</v>
      </c>
    </row>
    <row r="121" spans="1:9" ht="12.75" customHeight="1" x14ac:dyDescent="0.2">
      <c r="A121" s="223" t="s">
        <v>85</v>
      </c>
      <c r="B121" s="223"/>
      <c r="C121" s="223"/>
      <c r="D121" s="223"/>
      <c r="E121" s="223"/>
      <c r="F121" s="223"/>
      <c r="G121" s="7">
        <v>113</v>
      </c>
      <c r="H121" s="90">
        <v>4605606</v>
      </c>
      <c r="I121" s="90">
        <v>2075268</v>
      </c>
    </row>
    <row r="122" spans="1:9" ht="23.45" customHeight="1" x14ac:dyDescent="0.2">
      <c r="A122" s="223" t="s">
        <v>86</v>
      </c>
      <c r="B122" s="223"/>
      <c r="C122" s="223"/>
      <c r="D122" s="223"/>
      <c r="E122" s="223"/>
      <c r="F122" s="223"/>
      <c r="G122" s="7">
        <v>114</v>
      </c>
      <c r="H122" s="90">
        <v>0</v>
      </c>
      <c r="I122" s="90">
        <v>0</v>
      </c>
    </row>
    <row r="123" spans="1:9" ht="12.75" customHeight="1" x14ac:dyDescent="0.2">
      <c r="A123" s="223" t="s">
        <v>87</v>
      </c>
      <c r="B123" s="223"/>
      <c r="C123" s="223"/>
      <c r="D123" s="223"/>
      <c r="E123" s="223"/>
      <c r="F123" s="223"/>
      <c r="G123" s="7">
        <v>115</v>
      </c>
      <c r="H123" s="90">
        <v>0</v>
      </c>
      <c r="I123" s="90">
        <v>0</v>
      </c>
    </row>
    <row r="124" spans="1:9" ht="12.75" customHeight="1" x14ac:dyDescent="0.2">
      <c r="A124" s="223" t="s">
        <v>88</v>
      </c>
      <c r="B124" s="223"/>
      <c r="C124" s="223"/>
      <c r="D124" s="223"/>
      <c r="E124" s="223"/>
      <c r="F124" s="223"/>
      <c r="G124" s="7">
        <v>116</v>
      </c>
      <c r="H124" s="90">
        <v>14231290</v>
      </c>
      <c r="I124" s="90">
        <v>6903358</v>
      </c>
    </row>
    <row r="125" spans="1:9" ht="12.75" customHeight="1" x14ac:dyDescent="0.2">
      <c r="A125" s="223" t="s">
        <v>89</v>
      </c>
      <c r="B125" s="223"/>
      <c r="C125" s="223"/>
      <c r="D125" s="223"/>
      <c r="E125" s="223"/>
      <c r="F125" s="223"/>
      <c r="G125" s="7">
        <v>117</v>
      </c>
      <c r="H125" s="90">
        <v>25114701</v>
      </c>
      <c r="I125" s="90">
        <v>17818749</v>
      </c>
    </row>
    <row r="126" spans="1:9" ht="12.75" customHeight="1" x14ac:dyDescent="0.2">
      <c r="A126" s="223" t="s">
        <v>90</v>
      </c>
      <c r="B126" s="223"/>
      <c r="C126" s="223"/>
      <c r="D126" s="223"/>
      <c r="E126" s="223"/>
      <c r="F126" s="223"/>
      <c r="G126" s="7">
        <v>118</v>
      </c>
      <c r="H126" s="90">
        <v>29220505</v>
      </c>
      <c r="I126" s="90">
        <v>17034040</v>
      </c>
    </row>
    <row r="127" spans="1:9" x14ac:dyDescent="0.2">
      <c r="A127" s="223" t="s">
        <v>91</v>
      </c>
      <c r="B127" s="223"/>
      <c r="C127" s="223"/>
      <c r="D127" s="223"/>
      <c r="E127" s="223"/>
      <c r="F127" s="223"/>
      <c r="G127" s="7">
        <v>119</v>
      </c>
      <c r="H127" s="90">
        <v>0</v>
      </c>
      <c r="I127" s="90">
        <v>0</v>
      </c>
    </row>
    <row r="128" spans="1:9" x14ac:dyDescent="0.2">
      <c r="A128" s="223" t="s">
        <v>94</v>
      </c>
      <c r="B128" s="223"/>
      <c r="C128" s="223"/>
      <c r="D128" s="223"/>
      <c r="E128" s="223"/>
      <c r="F128" s="223"/>
      <c r="G128" s="7">
        <v>120</v>
      </c>
      <c r="H128" s="90">
        <v>3424113</v>
      </c>
      <c r="I128" s="90">
        <v>1911207</v>
      </c>
    </row>
    <row r="129" spans="1:9" x14ac:dyDescent="0.2">
      <c r="A129" s="223" t="s">
        <v>95</v>
      </c>
      <c r="B129" s="223"/>
      <c r="C129" s="223"/>
      <c r="D129" s="223"/>
      <c r="E129" s="223"/>
      <c r="F129" s="223"/>
      <c r="G129" s="7">
        <v>121</v>
      </c>
      <c r="H129" s="90">
        <v>2976273</v>
      </c>
      <c r="I129" s="90">
        <v>1461738</v>
      </c>
    </row>
    <row r="130" spans="1:9" x14ac:dyDescent="0.2">
      <c r="A130" s="223" t="s">
        <v>96</v>
      </c>
      <c r="B130" s="223"/>
      <c r="C130" s="223"/>
      <c r="D130" s="223"/>
      <c r="E130" s="223"/>
      <c r="F130" s="223"/>
      <c r="G130" s="7">
        <v>122</v>
      </c>
      <c r="H130" s="90">
        <v>25178</v>
      </c>
      <c r="I130" s="90">
        <v>48032</v>
      </c>
    </row>
    <row r="131" spans="1:9" x14ac:dyDescent="0.2">
      <c r="A131" s="223" t="s">
        <v>97</v>
      </c>
      <c r="B131" s="223"/>
      <c r="C131" s="223"/>
      <c r="D131" s="223"/>
      <c r="E131" s="223"/>
      <c r="F131" s="223"/>
      <c r="G131" s="7">
        <v>123</v>
      </c>
      <c r="H131" s="90">
        <v>0</v>
      </c>
      <c r="I131" s="90">
        <v>0</v>
      </c>
    </row>
    <row r="132" spans="1:9" x14ac:dyDescent="0.2">
      <c r="A132" s="223" t="s">
        <v>98</v>
      </c>
      <c r="B132" s="223"/>
      <c r="C132" s="223"/>
      <c r="D132" s="223"/>
      <c r="E132" s="223"/>
      <c r="F132" s="223"/>
      <c r="G132" s="7">
        <v>124</v>
      </c>
      <c r="H132" s="90">
        <v>1451564</v>
      </c>
      <c r="I132" s="90">
        <v>437917</v>
      </c>
    </row>
    <row r="133" spans="1:9" ht="22.15" customHeight="1" x14ac:dyDescent="0.2">
      <c r="A133" s="224" t="s">
        <v>99</v>
      </c>
      <c r="B133" s="224"/>
      <c r="C133" s="224"/>
      <c r="D133" s="224"/>
      <c r="E133" s="224"/>
      <c r="F133" s="224"/>
      <c r="G133" s="7">
        <v>125</v>
      </c>
      <c r="H133" s="90">
        <v>14959900</v>
      </c>
      <c r="I133" s="90">
        <v>15429155</v>
      </c>
    </row>
    <row r="134" spans="1:9" ht="12.75" customHeight="1" x14ac:dyDescent="0.2">
      <c r="A134" s="225" t="s">
        <v>435</v>
      </c>
      <c r="B134" s="225"/>
      <c r="C134" s="225"/>
      <c r="D134" s="225"/>
      <c r="E134" s="225"/>
      <c r="F134" s="225"/>
      <c r="G134" s="8">
        <v>126</v>
      </c>
      <c r="H134" s="91">
        <f>H75+H99+H106+H118+H133</f>
        <v>487235576</v>
      </c>
      <c r="I134" s="91">
        <f>I75+I99+I106+I118+I133</f>
        <v>453219174</v>
      </c>
    </row>
    <row r="135" spans="1:9" x14ac:dyDescent="0.2">
      <c r="A135" s="224" t="s">
        <v>100</v>
      </c>
      <c r="B135" s="224"/>
      <c r="C135" s="224"/>
      <c r="D135" s="224"/>
      <c r="E135" s="224"/>
      <c r="F135" s="224"/>
      <c r="G135" s="7">
        <v>127</v>
      </c>
      <c r="H135" s="90">
        <v>648895884</v>
      </c>
      <c r="I135" s="90">
        <v>791359624</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&amp;C&amp;"Aptos"&amp;10&amp;K000000 Interno&amp;1#_x000D_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36" zoomScale="110" zoomScaleNormal="115" zoomScaleSheetLayoutView="110" workbookViewId="0">
      <selection activeCell="I49" sqref="I49"/>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60" t="s">
        <v>102</v>
      </c>
      <c r="B1" s="261"/>
      <c r="C1" s="261"/>
      <c r="D1" s="261"/>
      <c r="E1" s="261"/>
      <c r="F1" s="261"/>
      <c r="G1" s="261"/>
      <c r="H1" s="261"/>
      <c r="I1" s="261"/>
    </row>
    <row r="2" spans="1:11" x14ac:dyDescent="0.2">
      <c r="A2" s="262" t="s">
        <v>467</v>
      </c>
      <c r="B2" s="263"/>
      <c r="C2" s="263"/>
      <c r="D2" s="263"/>
      <c r="E2" s="263"/>
      <c r="F2" s="263"/>
      <c r="G2" s="263"/>
      <c r="H2" s="263"/>
      <c r="I2" s="263"/>
    </row>
    <row r="3" spans="1:11" x14ac:dyDescent="0.2">
      <c r="A3" s="264" t="s">
        <v>438</v>
      </c>
      <c r="B3" s="265"/>
      <c r="C3" s="265"/>
      <c r="D3" s="265"/>
      <c r="E3" s="265"/>
      <c r="F3" s="265"/>
      <c r="G3" s="265"/>
      <c r="H3" s="265"/>
      <c r="I3" s="265"/>
      <c r="J3" s="266"/>
      <c r="K3" s="266"/>
    </row>
    <row r="4" spans="1:11" x14ac:dyDescent="0.2">
      <c r="A4" s="267" t="s">
        <v>465</v>
      </c>
      <c r="B4" s="268"/>
      <c r="C4" s="268"/>
      <c r="D4" s="268"/>
      <c r="E4" s="268"/>
      <c r="F4" s="268"/>
      <c r="G4" s="268"/>
      <c r="H4" s="268"/>
      <c r="I4" s="268"/>
      <c r="J4" s="269"/>
      <c r="K4" s="269"/>
    </row>
    <row r="5" spans="1:11" ht="22.15" customHeight="1" x14ac:dyDescent="0.2">
      <c r="A5" s="270" t="s">
        <v>2</v>
      </c>
      <c r="B5" s="271"/>
      <c r="C5" s="271"/>
      <c r="D5" s="271"/>
      <c r="E5" s="271"/>
      <c r="F5" s="271"/>
      <c r="G5" s="270" t="s">
        <v>103</v>
      </c>
      <c r="H5" s="272" t="s">
        <v>299</v>
      </c>
      <c r="I5" s="273"/>
      <c r="J5" s="272" t="s">
        <v>278</v>
      </c>
      <c r="K5" s="273"/>
    </row>
    <row r="6" spans="1:11" x14ac:dyDescent="0.2">
      <c r="A6" s="271"/>
      <c r="B6" s="271"/>
      <c r="C6" s="271"/>
      <c r="D6" s="271"/>
      <c r="E6" s="271"/>
      <c r="F6" s="271"/>
      <c r="G6" s="271"/>
      <c r="H6" s="23" t="s">
        <v>292</v>
      </c>
      <c r="I6" s="23" t="s">
        <v>293</v>
      </c>
      <c r="J6" s="23" t="s">
        <v>292</v>
      </c>
      <c r="K6" s="23" t="s">
        <v>293</v>
      </c>
    </row>
    <row r="7" spans="1:11" x14ac:dyDescent="0.2">
      <c r="A7" s="258">
        <v>1</v>
      </c>
      <c r="B7" s="259"/>
      <c r="C7" s="259"/>
      <c r="D7" s="259"/>
      <c r="E7" s="259"/>
      <c r="F7" s="259"/>
      <c r="G7" s="24">
        <v>2</v>
      </c>
      <c r="H7" s="23">
        <v>3</v>
      </c>
      <c r="I7" s="23">
        <v>4</v>
      </c>
      <c r="J7" s="23">
        <v>5</v>
      </c>
      <c r="K7" s="23">
        <v>6</v>
      </c>
    </row>
    <row r="8" spans="1:11" ht="12.75" customHeight="1" x14ac:dyDescent="0.2">
      <c r="A8" s="254" t="s">
        <v>348</v>
      </c>
      <c r="B8" s="254"/>
      <c r="C8" s="254"/>
      <c r="D8" s="254"/>
      <c r="E8" s="254"/>
      <c r="F8" s="254"/>
      <c r="G8" s="8">
        <v>1</v>
      </c>
      <c r="H8" s="94">
        <f>SUM(H9:H13)</f>
        <v>160262209</v>
      </c>
      <c r="I8" s="94">
        <f>SUM(I9:I13)</f>
        <v>38140439</v>
      </c>
      <c r="J8" s="94">
        <f>SUM(J9:J13)</f>
        <v>186048297</v>
      </c>
      <c r="K8" s="94">
        <f>SUM(K9:K13)</f>
        <v>60493907</v>
      </c>
    </row>
    <row r="9" spans="1:11" ht="12.75" customHeight="1" x14ac:dyDescent="0.2">
      <c r="A9" s="223" t="s">
        <v>115</v>
      </c>
      <c r="B9" s="223"/>
      <c r="C9" s="223"/>
      <c r="D9" s="223"/>
      <c r="E9" s="223"/>
      <c r="F9" s="223"/>
      <c r="G9" s="7">
        <v>2</v>
      </c>
      <c r="H9" s="95">
        <v>59823703</v>
      </c>
      <c r="I9" s="95">
        <v>10196798</v>
      </c>
      <c r="J9" s="95">
        <v>59459606</v>
      </c>
      <c r="K9" s="95">
        <v>9582981</v>
      </c>
    </row>
    <row r="10" spans="1:11" ht="12.75" customHeight="1" x14ac:dyDescent="0.2">
      <c r="A10" s="223" t="s">
        <v>436</v>
      </c>
      <c r="B10" s="223"/>
      <c r="C10" s="223"/>
      <c r="D10" s="223"/>
      <c r="E10" s="223"/>
      <c r="F10" s="223"/>
      <c r="G10" s="7">
        <v>3</v>
      </c>
      <c r="H10" s="95">
        <v>96118547</v>
      </c>
      <c r="I10" s="95">
        <v>24694135</v>
      </c>
      <c r="J10" s="95">
        <v>122607913</v>
      </c>
      <c r="K10" s="95">
        <v>47786207</v>
      </c>
    </row>
    <row r="11" spans="1:11" ht="12.75" customHeight="1" x14ac:dyDescent="0.2">
      <c r="A11" s="223" t="s">
        <v>116</v>
      </c>
      <c r="B11" s="223"/>
      <c r="C11" s="223"/>
      <c r="D11" s="223"/>
      <c r="E11" s="223"/>
      <c r="F11" s="223"/>
      <c r="G11" s="7">
        <v>4</v>
      </c>
      <c r="H11" s="95">
        <v>0</v>
      </c>
      <c r="I11" s="95">
        <v>0</v>
      </c>
      <c r="J11" s="95">
        <v>0</v>
      </c>
      <c r="K11" s="95">
        <v>0</v>
      </c>
    </row>
    <row r="12" spans="1:11" ht="12.75" customHeight="1" x14ac:dyDescent="0.2">
      <c r="A12" s="223" t="s">
        <v>117</v>
      </c>
      <c r="B12" s="223"/>
      <c r="C12" s="223"/>
      <c r="D12" s="223"/>
      <c r="E12" s="223"/>
      <c r="F12" s="223"/>
      <c r="G12" s="7">
        <v>5</v>
      </c>
      <c r="H12" s="95">
        <v>2716753</v>
      </c>
      <c r="I12" s="95">
        <v>2701237</v>
      </c>
      <c r="J12" s="95">
        <v>1074173</v>
      </c>
      <c r="K12" s="95">
        <v>1074173</v>
      </c>
    </row>
    <row r="13" spans="1:11" ht="12.75" customHeight="1" x14ac:dyDescent="0.2">
      <c r="A13" s="223" t="s">
        <v>118</v>
      </c>
      <c r="B13" s="223"/>
      <c r="C13" s="223"/>
      <c r="D13" s="223"/>
      <c r="E13" s="223"/>
      <c r="F13" s="223"/>
      <c r="G13" s="7">
        <v>6</v>
      </c>
      <c r="H13" s="95">
        <v>1603206</v>
      </c>
      <c r="I13" s="95">
        <v>548269</v>
      </c>
      <c r="J13" s="95">
        <v>2906605</v>
      </c>
      <c r="K13" s="95">
        <v>2050546</v>
      </c>
    </row>
    <row r="14" spans="1:11" ht="12.75" customHeight="1" x14ac:dyDescent="0.2">
      <c r="A14" s="254" t="s">
        <v>349</v>
      </c>
      <c r="B14" s="254"/>
      <c r="C14" s="254"/>
      <c r="D14" s="254"/>
      <c r="E14" s="254"/>
      <c r="F14" s="254"/>
      <c r="G14" s="8">
        <v>7</v>
      </c>
      <c r="H14" s="94">
        <f>H15+H16+H20+H24+H25+H26+H29+H36</f>
        <v>125029606</v>
      </c>
      <c r="I14" s="94">
        <f>I15+I16+I20+I24+I25+I26+I29+I36</f>
        <v>37900708</v>
      </c>
      <c r="J14" s="94">
        <f>J15+J16+J20+J24+J25+J26+J29+J36</f>
        <v>144756197</v>
      </c>
      <c r="K14" s="94">
        <f>K15+K16+K20+K24+K25+K26+K29+K36</f>
        <v>56901787</v>
      </c>
    </row>
    <row r="15" spans="1:11" ht="12.75" customHeight="1" x14ac:dyDescent="0.2">
      <c r="A15" s="223" t="s">
        <v>104</v>
      </c>
      <c r="B15" s="223"/>
      <c r="C15" s="223"/>
      <c r="D15" s="223"/>
      <c r="E15" s="223"/>
      <c r="F15" s="223"/>
      <c r="G15" s="7">
        <v>8</v>
      </c>
      <c r="H15" s="95">
        <v>0</v>
      </c>
      <c r="I15" s="95">
        <v>0</v>
      </c>
      <c r="J15" s="95">
        <v>0</v>
      </c>
      <c r="K15" s="95">
        <v>0</v>
      </c>
    </row>
    <row r="16" spans="1:11" ht="12.75" customHeight="1" x14ac:dyDescent="0.2">
      <c r="A16" s="227" t="s">
        <v>418</v>
      </c>
      <c r="B16" s="227"/>
      <c r="C16" s="227"/>
      <c r="D16" s="227"/>
      <c r="E16" s="227"/>
      <c r="F16" s="227"/>
      <c r="G16" s="8">
        <v>9</v>
      </c>
      <c r="H16" s="94">
        <f>SUM(H17:H19)</f>
        <v>96452198</v>
      </c>
      <c r="I16" s="94">
        <f>SUM(I17:I19)</f>
        <v>28428319</v>
      </c>
      <c r="J16" s="94">
        <f>SUM(J17:J19)</f>
        <v>104514438</v>
      </c>
      <c r="K16" s="94">
        <f>SUM(K17:K19)</f>
        <v>42891484</v>
      </c>
    </row>
    <row r="17" spans="1:11" ht="12.75" customHeight="1" x14ac:dyDescent="0.2">
      <c r="A17" s="257" t="s">
        <v>119</v>
      </c>
      <c r="B17" s="257"/>
      <c r="C17" s="257"/>
      <c r="D17" s="257"/>
      <c r="E17" s="257"/>
      <c r="F17" s="257"/>
      <c r="G17" s="7">
        <v>10</v>
      </c>
      <c r="H17" s="95">
        <v>835273</v>
      </c>
      <c r="I17" s="95">
        <v>273921</v>
      </c>
      <c r="J17" s="95">
        <v>932348</v>
      </c>
      <c r="K17" s="95">
        <v>227178</v>
      </c>
    </row>
    <row r="18" spans="1:11" ht="12.75" customHeight="1" x14ac:dyDescent="0.2">
      <c r="A18" s="257" t="s">
        <v>120</v>
      </c>
      <c r="B18" s="257"/>
      <c r="C18" s="257"/>
      <c r="D18" s="257"/>
      <c r="E18" s="257"/>
      <c r="F18" s="257"/>
      <c r="G18" s="7">
        <v>11</v>
      </c>
      <c r="H18" s="95">
        <v>91402228</v>
      </c>
      <c r="I18" s="95">
        <v>25810411</v>
      </c>
      <c r="J18" s="95">
        <v>99905292</v>
      </c>
      <c r="K18" s="95">
        <v>41000664</v>
      </c>
    </row>
    <row r="19" spans="1:11" ht="12.75" customHeight="1" x14ac:dyDescent="0.2">
      <c r="A19" s="257" t="s">
        <v>121</v>
      </c>
      <c r="B19" s="257"/>
      <c r="C19" s="257"/>
      <c r="D19" s="257"/>
      <c r="E19" s="257"/>
      <c r="F19" s="257"/>
      <c r="G19" s="7">
        <v>12</v>
      </c>
      <c r="H19" s="95">
        <v>4214697</v>
      </c>
      <c r="I19" s="95">
        <v>2343987</v>
      </c>
      <c r="J19" s="95">
        <v>3676798</v>
      </c>
      <c r="K19" s="95">
        <v>1663642</v>
      </c>
    </row>
    <row r="20" spans="1:11" ht="12.75" customHeight="1" x14ac:dyDescent="0.2">
      <c r="A20" s="227" t="s">
        <v>419</v>
      </c>
      <c r="B20" s="227"/>
      <c r="C20" s="227"/>
      <c r="D20" s="227"/>
      <c r="E20" s="227"/>
      <c r="F20" s="227"/>
      <c r="G20" s="8">
        <v>13</v>
      </c>
      <c r="H20" s="94">
        <f>SUM(H21:H23)</f>
        <v>16476525</v>
      </c>
      <c r="I20" s="94">
        <f>SUM(I21:I23)</f>
        <v>5749751</v>
      </c>
      <c r="J20" s="94">
        <f>SUM(J21:J23)</f>
        <v>20891245</v>
      </c>
      <c r="K20" s="94">
        <f>SUM(K21:K23)</f>
        <v>6690156</v>
      </c>
    </row>
    <row r="21" spans="1:11" ht="12.75" customHeight="1" x14ac:dyDescent="0.2">
      <c r="A21" s="257" t="s">
        <v>105</v>
      </c>
      <c r="B21" s="257"/>
      <c r="C21" s="257"/>
      <c r="D21" s="257"/>
      <c r="E21" s="257"/>
      <c r="F21" s="257"/>
      <c r="G21" s="7">
        <v>14</v>
      </c>
      <c r="H21" s="95">
        <v>9690378</v>
      </c>
      <c r="I21" s="95">
        <v>3392549</v>
      </c>
      <c r="J21" s="95">
        <v>12289606</v>
      </c>
      <c r="K21" s="95">
        <v>3786759</v>
      </c>
    </row>
    <row r="22" spans="1:11" ht="12.75" customHeight="1" x14ac:dyDescent="0.2">
      <c r="A22" s="257" t="s">
        <v>106</v>
      </c>
      <c r="B22" s="257"/>
      <c r="C22" s="257"/>
      <c r="D22" s="257"/>
      <c r="E22" s="257"/>
      <c r="F22" s="257"/>
      <c r="G22" s="7">
        <v>15</v>
      </c>
      <c r="H22" s="95">
        <v>4557394</v>
      </c>
      <c r="I22" s="95">
        <v>1591953</v>
      </c>
      <c r="J22" s="95">
        <v>5775619</v>
      </c>
      <c r="K22" s="95">
        <v>1976573</v>
      </c>
    </row>
    <row r="23" spans="1:11" ht="12.75" customHeight="1" x14ac:dyDescent="0.2">
      <c r="A23" s="257" t="s">
        <v>107</v>
      </c>
      <c r="B23" s="257"/>
      <c r="C23" s="257"/>
      <c r="D23" s="257"/>
      <c r="E23" s="257"/>
      <c r="F23" s="257"/>
      <c r="G23" s="7">
        <v>16</v>
      </c>
      <c r="H23" s="95">
        <v>2228753</v>
      </c>
      <c r="I23" s="95">
        <v>765249</v>
      </c>
      <c r="J23" s="95">
        <v>2826020</v>
      </c>
      <c r="K23" s="95">
        <v>926824</v>
      </c>
    </row>
    <row r="24" spans="1:11" ht="12.75" customHeight="1" x14ac:dyDescent="0.2">
      <c r="A24" s="223" t="s">
        <v>108</v>
      </c>
      <c r="B24" s="223"/>
      <c r="C24" s="223"/>
      <c r="D24" s="223"/>
      <c r="E24" s="223"/>
      <c r="F24" s="223"/>
      <c r="G24" s="7">
        <v>17</v>
      </c>
      <c r="H24" s="95">
        <v>2537925</v>
      </c>
      <c r="I24" s="95">
        <v>858949</v>
      </c>
      <c r="J24" s="95">
        <v>2923173</v>
      </c>
      <c r="K24" s="95">
        <v>1012626</v>
      </c>
    </row>
    <row r="25" spans="1:11" ht="12.75" customHeight="1" x14ac:dyDescent="0.2">
      <c r="A25" s="223" t="s">
        <v>109</v>
      </c>
      <c r="B25" s="223"/>
      <c r="C25" s="223"/>
      <c r="D25" s="223"/>
      <c r="E25" s="223"/>
      <c r="F25" s="223"/>
      <c r="G25" s="7">
        <v>18</v>
      </c>
      <c r="H25" s="95">
        <v>9511429</v>
      </c>
      <c r="I25" s="95">
        <v>2863159</v>
      </c>
      <c r="J25" s="95">
        <v>16217508</v>
      </c>
      <c r="K25" s="95">
        <v>6317729</v>
      </c>
    </row>
    <row r="26" spans="1:11" ht="12.75" customHeight="1" x14ac:dyDescent="0.2">
      <c r="A26" s="227" t="s">
        <v>420</v>
      </c>
      <c r="B26" s="227"/>
      <c r="C26" s="227"/>
      <c r="D26" s="227"/>
      <c r="E26" s="227"/>
      <c r="F26" s="227"/>
      <c r="G26" s="8">
        <v>19</v>
      </c>
      <c r="H26" s="94">
        <f>H27+H28</f>
        <v>0</v>
      </c>
      <c r="I26" s="94">
        <f>I27+I28</f>
        <v>0</v>
      </c>
      <c r="J26" s="94">
        <f>J27+J28</f>
        <v>0</v>
      </c>
      <c r="K26" s="94">
        <f>K27+K28</f>
        <v>0</v>
      </c>
    </row>
    <row r="27" spans="1:11" ht="12.75" customHeight="1" x14ac:dyDescent="0.2">
      <c r="A27" s="257" t="s">
        <v>122</v>
      </c>
      <c r="B27" s="257"/>
      <c r="C27" s="257"/>
      <c r="D27" s="257"/>
      <c r="E27" s="257"/>
      <c r="F27" s="257"/>
      <c r="G27" s="7">
        <v>20</v>
      </c>
      <c r="H27" s="95">
        <v>0</v>
      </c>
      <c r="I27" s="95">
        <v>0</v>
      </c>
      <c r="J27" s="95">
        <v>0</v>
      </c>
      <c r="K27" s="95">
        <v>0</v>
      </c>
    </row>
    <row r="28" spans="1:11" ht="12.75" customHeight="1" x14ac:dyDescent="0.2">
      <c r="A28" s="257" t="s">
        <v>123</v>
      </c>
      <c r="B28" s="257"/>
      <c r="C28" s="257"/>
      <c r="D28" s="257"/>
      <c r="E28" s="257"/>
      <c r="F28" s="257"/>
      <c r="G28" s="7">
        <v>21</v>
      </c>
      <c r="H28" s="95">
        <v>0</v>
      </c>
      <c r="I28" s="95">
        <v>0</v>
      </c>
      <c r="J28" s="95">
        <v>0</v>
      </c>
      <c r="K28" s="95">
        <v>0</v>
      </c>
    </row>
    <row r="29" spans="1:11" ht="12.75" customHeight="1" x14ac:dyDescent="0.2">
      <c r="A29" s="227" t="s">
        <v>421</v>
      </c>
      <c r="B29" s="227"/>
      <c r="C29" s="227"/>
      <c r="D29" s="227"/>
      <c r="E29" s="227"/>
      <c r="F29" s="227"/>
      <c r="G29" s="8">
        <v>22</v>
      </c>
      <c r="H29" s="94">
        <f>SUM(H30:H35)</f>
        <v>0</v>
      </c>
      <c r="I29" s="94">
        <f>SUM(I30:I35)</f>
        <v>0</v>
      </c>
      <c r="J29" s="94">
        <f>SUM(J30:J35)</f>
        <v>0</v>
      </c>
      <c r="K29" s="94">
        <f>SUM(K30:K35)</f>
        <v>0</v>
      </c>
    </row>
    <row r="30" spans="1:11" ht="12.75" customHeight="1" x14ac:dyDescent="0.2">
      <c r="A30" s="257" t="s">
        <v>124</v>
      </c>
      <c r="B30" s="257"/>
      <c r="C30" s="257"/>
      <c r="D30" s="257"/>
      <c r="E30" s="257"/>
      <c r="F30" s="257"/>
      <c r="G30" s="7">
        <v>23</v>
      </c>
      <c r="H30" s="95">
        <v>0</v>
      </c>
      <c r="I30" s="95">
        <v>0</v>
      </c>
      <c r="J30" s="95">
        <v>0</v>
      </c>
      <c r="K30" s="95">
        <v>0</v>
      </c>
    </row>
    <row r="31" spans="1:11" ht="12.75" customHeight="1" x14ac:dyDescent="0.2">
      <c r="A31" s="257" t="s">
        <v>125</v>
      </c>
      <c r="B31" s="257"/>
      <c r="C31" s="257"/>
      <c r="D31" s="257"/>
      <c r="E31" s="257"/>
      <c r="F31" s="257"/>
      <c r="G31" s="7">
        <v>24</v>
      </c>
      <c r="H31" s="95">
        <v>0</v>
      </c>
      <c r="I31" s="95">
        <v>0</v>
      </c>
      <c r="J31" s="95">
        <v>0</v>
      </c>
      <c r="K31" s="95">
        <v>0</v>
      </c>
    </row>
    <row r="32" spans="1:11" ht="12.75" customHeight="1" x14ac:dyDescent="0.2">
      <c r="A32" s="257" t="s">
        <v>126</v>
      </c>
      <c r="B32" s="257"/>
      <c r="C32" s="257"/>
      <c r="D32" s="257"/>
      <c r="E32" s="257"/>
      <c r="F32" s="257"/>
      <c r="G32" s="7">
        <v>25</v>
      </c>
      <c r="H32" s="95">
        <v>0</v>
      </c>
      <c r="I32" s="95">
        <v>0</v>
      </c>
      <c r="J32" s="95">
        <v>0</v>
      </c>
      <c r="K32" s="95">
        <v>0</v>
      </c>
    </row>
    <row r="33" spans="1:11" ht="12.75" customHeight="1" x14ac:dyDescent="0.2">
      <c r="A33" s="257" t="s">
        <v>127</v>
      </c>
      <c r="B33" s="257"/>
      <c r="C33" s="257"/>
      <c r="D33" s="257"/>
      <c r="E33" s="257"/>
      <c r="F33" s="257"/>
      <c r="G33" s="7">
        <v>26</v>
      </c>
      <c r="H33" s="95">
        <v>0</v>
      </c>
      <c r="I33" s="95">
        <v>0</v>
      </c>
      <c r="J33" s="95">
        <v>0</v>
      </c>
      <c r="K33" s="95">
        <v>0</v>
      </c>
    </row>
    <row r="34" spans="1:11" ht="12.75" customHeight="1" x14ac:dyDescent="0.2">
      <c r="A34" s="257" t="s">
        <v>128</v>
      </c>
      <c r="B34" s="257"/>
      <c r="C34" s="257"/>
      <c r="D34" s="257"/>
      <c r="E34" s="257"/>
      <c r="F34" s="257"/>
      <c r="G34" s="7">
        <v>27</v>
      </c>
      <c r="H34" s="95">
        <v>0</v>
      </c>
      <c r="I34" s="95">
        <v>0</v>
      </c>
      <c r="J34" s="95">
        <v>0</v>
      </c>
      <c r="K34" s="95">
        <v>0</v>
      </c>
    </row>
    <row r="35" spans="1:11" ht="12.75" customHeight="1" x14ac:dyDescent="0.2">
      <c r="A35" s="257" t="s">
        <v>129</v>
      </c>
      <c r="B35" s="257"/>
      <c r="C35" s="257"/>
      <c r="D35" s="257"/>
      <c r="E35" s="257"/>
      <c r="F35" s="257"/>
      <c r="G35" s="7">
        <v>28</v>
      </c>
      <c r="H35" s="95">
        <v>0</v>
      </c>
      <c r="I35" s="95">
        <v>0</v>
      </c>
      <c r="J35" s="95">
        <v>0</v>
      </c>
      <c r="K35" s="95">
        <v>0</v>
      </c>
    </row>
    <row r="36" spans="1:11" ht="12.75" customHeight="1" x14ac:dyDescent="0.2">
      <c r="A36" s="223" t="s">
        <v>110</v>
      </c>
      <c r="B36" s="223"/>
      <c r="C36" s="223"/>
      <c r="D36" s="223"/>
      <c r="E36" s="223"/>
      <c r="F36" s="223"/>
      <c r="G36" s="7">
        <v>29</v>
      </c>
      <c r="H36" s="95">
        <v>51529</v>
      </c>
      <c r="I36" s="95">
        <v>530</v>
      </c>
      <c r="J36" s="95">
        <v>209833</v>
      </c>
      <c r="K36" s="95">
        <v>-10208</v>
      </c>
    </row>
    <row r="37" spans="1:11" ht="12.75" customHeight="1" x14ac:dyDescent="0.2">
      <c r="A37" s="254" t="s">
        <v>350</v>
      </c>
      <c r="B37" s="254"/>
      <c r="C37" s="254"/>
      <c r="D37" s="254"/>
      <c r="E37" s="254"/>
      <c r="F37" s="254"/>
      <c r="G37" s="8">
        <v>30</v>
      </c>
      <c r="H37" s="94">
        <f>SUM(H38:H47)</f>
        <v>1073611</v>
      </c>
      <c r="I37" s="94">
        <f>SUM(I38:I47)</f>
        <v>357422</v>
      </c>
      <c r="J37" s="94">
        <f>SUM(J38:J47)</f>
        <v>1166620</v>
      </c>
      <c r="K37" s="94">
        <f>SUM(K38:K47)</f>
        <v>480107</v>
      </c>
    </row>
    <row r="38" spans="1:11" ht="12.75" customHeight="1" x14ac:dyDescent="0.2">
      <c r="A38" s="223" t="s">
        <v>130</v>
      </c>
      <c r="B38" s="223"/>
      <c r="C38" s="223"/>
      <c r="D38" s="223"/>
      <c r="E38" s="223"/>
      <c r="F38" s="223"/>
      <c r="G38" s="7">
        <v>31</v>
      </c>
      <c r="H38" s="95">
        <v>0</v>
      </c>
      <c r="I38" s="95">
        <v>0</v>
      </c>
      <c r="J38" s="95">
        <v>0</v>
      </c>
      <c r="K38" s="95">
        <v>-12525</v>
      </c>
    </row>
    <row r="39" spans="1:11" ht="25.15" customHeight="1" x14ac:dyDescent="0.2">
      <c r="A39" s="223" t="s">
        <v>131</v>
      </c>
      <c r="B39" s="223"/>
      <c r="C39" s="223"/>
      <c r="D39" s="223"/>
      <c r="E39" s="223"/>
      <c r="F39" s="223"/>
      <c r="G39" s="7">
        <v>32</v>
      </c>
      <c r="H39" s="95">
        <v>0</v>
      </c>
      <c r="I39" s="95">
        <v>0</v>
      </c>
      <c r="J39" s="95">
        <v>0</v>
      </c>
      <c r="K39" s="95">
        <v>0</v>
      </c>
    </row>
    <row r="40" spans="1:11" ht="25.15" customHeight="1" x14ac:dyDescent="0.2">
      <c r="A40" s="223" t="s">
        <v>132</v>
      </c>
      <c r="B40" s="223"/>
      <c r="C40" s="223"/>
      <c r="D40" s="223"/>
      <c r="E40" s="223"/>
      <c r="F40" s="223"/>
      <c r="G40" s="7">
        <v>33</v>
      </c>
      <c r="H40" s="95">
        <v>0</v>
      </c>
      <c r="I40" s="95">
        <v>0</v>
      </c>
      <c r="J40" s="95">
        <v>0</v>
      </c>
      <c r="K40" s="95">
        <v>0</v>
      </c>
    </row>
    <row r="41" spans="1:11" ht="25.15" customHeight="1" x14ac:dyDescent="0.2">
      <c r="A41" s="223" t="s">
        <v>133</v>
      </c>
      <c r="B41" s="223"/>
      <c r="C41" s="223"/>
      <c r="D41" s="223"/>
      <c r="E41" s="223"/>
      <c r="F41" s="223"/>
      <c r="G41" s="7">
        <v>34</v>
      </c>
      <c r="H41" s="95">
        <v>390161</v>
      </c>
      <c r="I41" s="95">
        <v>171692</v>
      </c>
      <c r="J41" s="95">
        <v>550797</v>
      </c>
      <c r="K41" s="95">
        <v>213743</v>
      </c>
    </row>
    <row r="42" spans="1:11" ht="25.15" customHeight="1" x14ac:dyDescent="0.2">
      <c r="A42" s="223" t="s">
        <v>134</v>
      </c>
      <c r="B42" s="223"/>
      <c r="C42" s="223"/>
      <c r="D42" s="223"/>
      <c r="E42" s="223"/>
      <c r="F42" s="223"/>
      <c r="G42" s="7">
        <v>35</v>
      </c>
      <c r="H42" s="95">
        <v>77758</v>
      </c>
      <c r="I42" s="95">
        <v>9098</v>
      </c>
      <c r="J42" s="95">
        <v>23717</v>
      </c>
      <c r="K42" s="95">
        <v>23717</v>
      </c>
    </row>
    <row r="43" spans="1:11" ht="12.75" customHeight="1" x14ac:dyDescent="0.2">
      <c r="A43" s="223" t="s">
        <v>135</v>
      </c>
      <c r="B43" s="223"/>
      <c r="C43" s="223"/>
      <c r="D43" s="223"/>
      <c r="E43" s="223"/>
      <c r="F43" s="223"/>
      <c r="G43" s="7">
        <v>36</v>
      </c>
      <c r="H43" s="95">
        <v>57311</v>
      </c>
      <c r="I43" s="95">
        <v>91</v>
      </c>
      <c r="J43" s="95">
        <v>0</v>
      </c>
      <c r="K43" s="95">
        <v>-25088</v>
      </c>
    </row>
    <row r="44" spans="1:11" ht="12.75" customHeight="1" x14ac:dyDescent="0.2">
      <c r="A44" s="223" t="s">
        <v>136</v>
      </c>
      <c r="B44" s="223"/>
      <c r="C44" s="223"/>
      <c r="D44" s="223"/>
      <c r="E44" s="223"/>
      <c r="F44" s="223"/>
      <c r="G44" s="7">
        <v>37</v>
      </c>
      <c r="H44" s="95">
        <v>172443</v>
      </c>
      <c r="I44" s="95">
        <v>65573</v>
      </c>
      <c r="J44" s="95">
        <v>229602</v>
      </c>
      <c r="K44" s="95">
        <v>113018</v>
      </c>
    </row>
    <row r="45" spans="1:11" ht="12.75" customHeight="1" x14ac:dyDescent="0.2">
      <c r="A45" s="223" t="s">
        <v>137</v>
      </c>
      <c r="B45" s="223"/>
      <c r="C45" s="223"/>
      <c r="D45" s="223"/>
      <c r="E45" s="223"/>
      <c r="F45" s="223"/>
      <c r="G45" s="7">
        <v>38</v>
      </c>
      <c r="H45" s="95">
        <v>349116</v>
      </c>
      <c r="I45" s="95">
        <v>110969</v>
      </c>
      <c r="J45" s="95">
        <v>357475</v>
      </c>
      <c r="K45" s="95">
        <v>162213</v>
      </c>
    </row>
    <row r="46" spans="1:11" ht="12.75" customHeight="1" x14ac:dyDescent="0.2">
      <c r="A46" s="223" t="s">
        <v>138</v>
      </c>
      <c r="B46" s="223"/>
      <c r="C46" s="223"/>
      <c r="D46" s="223"/>
      <c r="E46" s="223"/>
      <c r="F46" s="223"/>
      <c r="G46" s="7">
        <v>39</v>
      </c>
      <c r="H46" s="95">
        <v>26822</v>
      </c>
      <c r="I46" s="95">
        <v>-1</v>
      </c>
      <c r="J46" s="95">
        <v>0</v>
      </c>
      <c r="K46" s="95">
        <v>0</v>
      </c>
    </row>
    <row r="47" spans="1:11" ht="12.75" customHeight="1" x14ac:dyDescent="0.2">
      <c r="A47" s="223" t="s">
        <v>139</v>
      </c>
      <c r="B47" s="223"/>
      <c r="C47" s="223"/>
      <c r="D47" s="223"/>
      <c r="E47" s="223"/>
      <c r="F47" s="223"/>
      <c r="G47" s="7">
        <v>40</v>
      </c>
      <c r="H47" s="95">
        <v>0</v>
      </c>
      <c r="I47" s="95">
        <v>0</v>
      </c>
      <c r="J47" s="95">
        <v>5029</v>
      </c>
      <c r="K47" s="95">
        <v>5029</v>
      </c>
    </row>
    <row r="48" spans="1:11" ht="12.75" customHeight="1" x14ac:dyDescent="0.2">
      <c r="A48" s="254" t="s">
        <v>351</v>
      </c>
      <c r="B48" s="254"/>
      <c r="C48" s="254"/>
      <c r="D48" s="254"/>
      <c r="E48" s="254"/>
      <c r="F48" s="254"/>
      <c r="G48" s="8">
        <v>41</v>
      </c>
      <c r="H48" s="94">
        <f>SUM(H49:H55)</f>
        <v>755286</v>
      </c>
      <c r="I48" s="94">
        <f>SUM(I49:I55)</f>
        <v>184447</v>
      </c>
      <c r="J48" s="94">
        <f>SUM(J49:J55)</f>
        <v>1325990</v>
      </c>
      <c r="K48" s="94">
        <f>SUM(K49:K55)</f>
        <v>635990</v>
      </c>
    </row>
    <row r="49" spans="1:11" ht="25.15" customHeight="1" x14ac:dyDescent="0.2">
      <c r="A49" s="223" t="s">
        <v>140</v>
      </c>
      <c r="B49" s="223"/>
      <c r="C49" s="223"/>
      <c r="D49" s="223"/>
      <c r="E49" s="223"/>
      <c r="F49" s="223"/>
      <c r="G49" s="7">
        <v>42</v>
      </c>
      <c r="H49" s="95">
        <v>15616</v>
      </c>
      <c r="I49" s="95">
        <v>0</v>
      </c>
      <c r="J49" s="95">
        <v>68055</v>
      </c>
      <c r="K49" s="95">
        <v>0</v>
      </c>
    </row>
    <row r="50" spans="1:11" ht="12.75" customHeight="1" x14ac:dyDescent="0.2">
      <c r="A50" s="247" t="s">
        <v>141</v>
      </c>
      <c r="B50" s="247"/>
      <c r="C50" s="247"/>
      <c r="D50" s="247"/>
      <c r="E50" s="247"/>
      <c r="F50" s="247"/>
      <c r="G50" s="7">
        <v>43</v>
      </c>
      <c r="H50" s="95">
        <v>12247</v>
      </c>
      <c r="I50" s="95">
        <v>8227</v>
      </c>
      <c r="J50" s="95">
        <v>42600</v>
      </c>
      <c r="K50" s="95">
        <v>13661</v>
      </c>
    </row>
    <row r="51" spans="1:11" ht="12.75" customHeight="1" x14ac:dyDescent="0.2">
      <c r="A51" s="247" t="s">
        <v>142</v>
      </c>
      <c r="B51" s="247"/>
      <c r="C51" s="247"/>
      <c r="D51" s="247"/>
      <c r="E51" s="247"/>
      <c r="F51" s="247"/>
      <c r="G51" s="7">
        <v>44</v>
      </c>
      <c r="H51" s="95">
        <v>237235</v>
      </c>
      <c r="I51" s="95">
        <v>93198</v>
      </c>
      <c r="J51" s="95">
        <v>397474</v>
      </c>
      <c r="K51" s="95">
        <v>207780</v>
      </c>
    </row>
    <row r="52" spans="1:11" ht="12.75" customHeight="1" x14ac:dyDescent="0.2">
      <c r="A52" s="247" t="s">
        <v>143</v>
      </c>
      <c r="B52" s="247"/>
      <c r="C52" s="247"/>
      <c r="D52" s="247"/>
      <c r="E52" s="247"/>
      <c r="F52" s="247"/>
      <c r="G52" s="7">
        <v>45</v>
      </c>
      <c r="H52" s="95">
        <v>392938</v>
      </c>
      <c r="I52" s="95">
        <v>63911</v>
      </c>
      <c r="J52" s="95">
        <v>505410</v>
      </c>
      <c r="K52" s="95">
        <v>410213</v>
      </c>
    </row>
    <row r="53" spans="1:11" ht="12.75" customHeight="1" x14ac:dyDescent="0.2">
      <c r="A53" s="247" t="s">
        <v>144</v>
      </c>
      <c r="B53" s="247"/>
      <c r="C53" s="247"/>
      <c r="D53" s="247"/>
      <c r="E53" s="247"/>
      <c r="F53" s="247"/>
      <c r="G53" s="7">
        <v>46</v>
      </c>
      <c r="H53" s="95">
        <v>97250</v>
      </c>
      <c r="I53" s="95">
        <v>19111</v>
      </c>
      <c r="J53" s="95">
        <v>308115</v>
      </c>
      <c r="K53" s="95">
        <v>0</v>
      </c>
    </row>
    <row r="54" spans="1:11" ht="12.75" customHeight="1" x14ac:dyDescent="0.2">
      <c r="A54" s="247" t="s">
        <v>145</v>
      </c>
      <c r="B54" s="247"/>
      <c r="C54" s="247"/>
      <c r="D54" s="247"/>
      <c r="E54" s="247"/>
      <c r="F54" s="247"/>
      <c r="G54" s="7">
        <v>47</v>
      </c>
      <c r="H54" s="95">
        <v>0</v>
      </c>
      <c r="I54" s="95">
        <v>0</v>
      </c>
      <c r="J54" s="95">
        <v>0</v>
      </c>
      <c r="K54" s="95">
        <v>0</v>
      </c>
    </row>
    <row r="55" spans="1:11" ht="12.75" customHeight="1" x14ac:dyDescent="0.2">
      <c r="A55" s="247" t="s">
        <v>146</v>
      </c>
      <c r="B55" s="247"/>
      <c r="C55" s="247"/>
      <c r="D55" s="247"/>
      <c r="E55" s="247"/>
      <c r="F55" s="247"/>
      <c r="G55" s="7">
        <v>48</v>
      </c>
      <c r="H55" s="95">
        <v>0</v>
      </c>
      <c r="I55" s="95">
        <v>0</v>
      </c>
      <c r="J55" s="95">
        <v>4336</v>
      </c>
      <c r="K55" s="95">
        <v>4336</v>
      </c>
    </row>
    <row r="56" spans="1:11" ht="22.15" customHeight="1" x14ac:dyDescent="0.2">
      <c r="A56" s="256" t="s">
        <v>147</v>
      </c>
      <c r="B56" s="256"/>
      <c r="C56" s="256"/>
      <c r="D56" s="256"/>
      <c r="E56" s="256"/>
      <c r="F56" s="256"/>
      <c r="G56" s="7">
        <v>49</v>
      </c>
      <c r="H56" s="95">
        <v>0</v>
      </c>
      <c r="I56" s="95">
        <v>0</v>
      </c>
      <c r="J56" s="95">
        <v>0</v>
      </c>
      <c r="K56" s="95">
        <v>0</v>
      </c>
    </row>
    <row r="57" spans="1:11" ht="12.75" customHeight="1" x14ac:dyDescent="0.2">
      <c r="A57" s="256" t="s">
        <v>148</v>
      </c>
      <c r="B57" s="256"/>
      <c r="C57" s="256"/>
      <c r="D57" s="256"/>
      <c r="E57" s="256"/>
      <c r="F57" s="256"/>
      <c r="G57" s="7">
        <v>50</v>
      </c>
      <c r="H57" s="95">
        <v>0</v>
      </c>
      <c r="I57" s="95">
        <v>0</v>
      </c>
      <c r="J57" s="95">
        <v>0</v>
      </c>
      <c r="K57" s="95">
        <v>0</v>
      </c>
    </row>
    <row r="58" spans="1:11" ht="24.6" customHeight="1" x14ac:dyDescent="0.2">
      <c r="A58" s="256" t="s">
        <v>149</v>
      </c>
      <c r="B58" s="256"/>
      <c r="C58" s="256"/>
      <c r="D58" s="256"/>
      <c r="E58" s="256"/>
      <c r="F58" s="256"/>
      <c r="G58" s="7">
        <v>51</v>
      </c>
      <c r="H58" s="95">
        <v>0</v>
      </c>
      <c r="I58" s="95">
        <v>0</v>
      </c>
      <c r="J58" s="95">
        <v>0</v>
      </c>
      <c r="K58" s="95">
        <v>0</v>
      </c>
    </row>
    <row r="59" spans="1:11" ht="12.75" customHeight="1" x14ac:dyDescent="0.2">
      <c r="A59" s="256" t="s">
        <v>150</v>
      </c>
      <c r="B59" s="256"/>
      <c r="C59" s="256"/>
      <c r="D59" s="256"/>
      <c r="E59" s="256"/>
      <c r="F59" s="256"/>
      <c r="G59" s="7">
        <v>52</v>
      </c>
      <c r="H59" s="95">
        <v>0</v>
      </c>
      <c r="I59" s="95">
        <v>0</v>
      </c>
      <c r="J59" s="95">
        <v>0</v>
      </c>
      <c r="K59" s="95">
        <v>0</v>
      </c>
    </row>
    <row r="60" spans="1:11" ht="12.75" customHeight="1" x14ac:dyDescent="0.2">
      <c r="A60" s="254" t="s">
        <v>352</v>
      </c>
      <c r="B60" s="254"/>
      <c r="C60" s="254"/>
      <c r="D60" s="254"/>
      <c r="E60" s="254"/>
      <c r="F60" s="254"/>
      <c r="G60" s="8">
        <v>53</v>
      </c>
      <c r="H60" s="94">
        <f>H8+H37+H56+H57</f>
        <v>161335820</v>
      </c>
      <c r="I60" s="94">
        <f t="shared" ref="I60:K60" si="0">I8+I37+I56+I57</f>
        <v>38497861</v>
      </c>
      <c r="J60" s="94">
        <f t="shared" si="0"/>
        <v>187214917</v>
      </c>
      <c r="K60" s="94">
        <f t="shared" si="0"/>
        <v>60974014</v>
      </c>
    </row>
    <row r="61" spans="1:11" ht="12.75" customHeight="1" x14ac:dyDescent="0.2">
      <c r="A61" s="254" t="s">
        <v>353</v>
      </c>
      <c r="B61" s="254"/>
      <c r="C61" s="254"/>
      <c r="D61" s="254"/>
      <c r="E61" s="254"/>
      <c r="F61" s="254"/>
      <c r="G61" s="8">
        <v>54</v>
      </c>
      <c r="H61" s="94">
        <f>H14+H48+H58+H59</f>
        <v>125784892</v>
      </c>
      <c r="I61" s="94">
        <f t="shared" ref="I61:K61" si="1">I14+I48+I58+I59</f>
        <v>38085155</v>
      </c>
      <c r="J61" s="94">
        <f t="shared" si="1"/>
        <v>146082187</v>
      </c>
      <c r="K61" s="94">
        <f t="shared" si="1"/>
        <v>57537777</v>
      </c>
    </row>
    <row r="62" spans="1:11" ht="12.75" customHeight="1" x14ac:dyDescent="0.2">
      <c r="A62" s="254" t="s">
        <v>354</v>
      </c>
      <c r="B62" s="254"/>
      <c r="C62" s="254"/>
      <c r="D62" s="254"/>
      <c r="E62" s="254"/>
      <c r="F62" s="254"/>
      <c r="G62" s="8">
        <v>55</v>
      </c>
      <c r="H62" s="94">
        <f>H60-H61</f>
        <v>35550928</v>
      </c>
      <c r="I62" s="94">
        <f t="shared" ref="I62:K62" si="2">I60-I61</f>
        <v>412706</v>
      </c>
      <c r="J62" s="94">
        <f t="shared" si="2"/>
        <v>41132730</v>
      </c>
      <c r="K62" s="94">
        <f t="shared" si="2"/>
        <v>3436237</v>
      </c>
    </row>
    <row r="63" spans="1:11" ht="12.75" customHeight="1" x14ac:dyDescent="0.2">
      <c r="A63" s="255" t="s">
        <v>355</v>
      </c>
      <c r="B63" s="255"/>
      <c r="C63" s="255"/>
      <c r="D63" s="255"/>
      <c r="E63" s="255"/>
      <c r="F63" s="255"/>
      <c r="G63" s="8">
        <v>56</v>
      </c>
      <c r="H63" s="94">
        <f>+IF((H60-H61)&gt;0,(H60-H61),0)</f>
        <v>35550928</v>
      </c>
      <c r="I63" s="94">
        <f t="shared" ref="I63:K63" si="3">+IF((I60-I61)&gt;0,(I60-I61),0)</f>
        <v>412706</v>
      </c>
      <c r="J63" s="94">
        <f t="shared" si="3"/>
        <v>41132730</v>
      </c>
      <c r="K63" s="94">
        <f t="shared" si="3"/>
        <v>3436237</v>
      </c>
    </row>
    <row r="64" spans="1:11" ht="12.75" customHeight="1" x14ac:dyDescent="0.2">
      <c r="A64" s="255" t="s">
        <v>356</v>
      </c>
      <c r="B64" s="255"/>
      <c r="C64" s="255"/>
      <c r="D64" s="255"/>
      <c r="E64" s="255"/>
      <c r="F64" s="255"/>
      <c r="G64" s="8">
        <v>57</v>
      </c>
      <c r="H64" s="94">
        <f>+IF((H60-H61)&lt;0,(H60-H61),0)</f>
        <v>0</v>
      </c>
      <c r="I64" s="94">
        <f t="shared" ref="I64:K64" si="4">+IF((I60-I61)&lt;0,(I60-I61),0)</f>
        <v>0</v>
      </c>
      <c r="J64" s="94">
        <f t="shared" si="4"/>
        <v>0</v>
      </c>
      <c r="K64" s="94">
        <f t="shared" si="4"/>
        <v>0</v>
      </c>
    </row>
    <row r="65" spans="1:11" ht="12.75" customHeight="1" x14ac:dyDescent="0.2">
      <c r="A65" s="256" t="s">
        <v>111</v>
      </c>
      <c r="B65" s="256"/>
      <c r="C65" s="256"/>
      <c r="D65" s="256"/>
      <c r="E65" s="256"/>
      <c r="F65" s="256"/>
      <c r="G65" s="7">
        <v>58</v>
      </c>
      <c r="H65" s="95">
        <v>0</v>
      </c>
      <c r="I65" s="95">
        <v>0</v>
      </c>
      <c r="J65" s="95">
        <v>0</v>
      </c>
      <c r="K65" s="95">
        <v>0</v>
      </c>
    </row>
    <row r="66" spans="1:11" ht="12.75" customHeight="1" x14ac:dyDescent="0.2">
      <c r="A66" s="254" t="s">
        <v>357</v>
      </c>
      <c r="B66" s="254"/>
      <c r="C66" s="254"/>
      <c r="D66" s="254"/>
      <c r="E66" s="254"/>
      <c r="F66" s="254"/>
      <c r="G66" s="8">
        <v>59</v>
      </c>
      <c r="H66" s="94">
        <f>H62-H65</f>
        <v>35550928</v>
      </c>
      <c r="I66" s="94">
        <f t="shared" ref="I66:K66" si="5">I62-I65</f>
        <v>412706</v>
      </c>
      <c r="J66" s="94">
        <f t="shared" si="5"/>
        <v>41132730</v>
      </c>
      <c r="K66" s="94">
        <f t="shared" si="5"/>
        <v>3436237</v>
      </c>
    </row>
    <row r="67" spans="1:11" ht="12.75" customHeight="1" x14ac:dyDescent="0.2">
      <c r="A67" s="255" t="s">
        <v>358</v>
      </c>
      <c r="B67" s="255"/>
      <c r="C67" s="255"/>
      <c r="D67" s="255"/>
      <c r="E67" s="255"/>
      <c r="F67" s="255"/>
      <c r="G67" s="8">
        <v>60</v>
      </c>
      <c r="H67" s="94">
        <f>+IF((H62-H65)&gt;0,(H62-H65),0)</f>
        <v>35550928</v>
      </c>
      <c r="I67" s="94">
        <f t="shared" ref="I67:K67" si="6">+IF((I62-I65)&gt;0,(I62-I65),0)</f>
        <v>412706</v>
      </c>
      <c r="J67" s="94">
        <f t="shared" si="6"/>
        <v>41132730</v>
      </c>
      <c r="K67" s="94">
        <f t="shared" si="6"/>
        <v>3436237</v>
      </c>
    </row>
    <row r="68" spans="1:11" ht="12.75" customHeight="1" x14ac:dyDescent="0.2">
      <c r="A68" s="255" t="s">
        <v>359</v>
      </c>
      <c r="B68" s="255"/>
      <c r="C68" s="255"/>
      <c r="D68" s="255"/>
      <c r="E68" s="255"/>
      <c r="F68" s="255"/>
      <c r="G68" s="8">
        <v>61</v>
      </c>
      <c r="H68" s="94">
        <f>+IF((H62-H65)&lt;0,(H62-H65),0)</f>
        <v>0</v>
      </c>
      <c r="I68" s="94">
        <f t="shared" ref="I68:K68" si="7">+IF((I62-I65)&lt;0,(I62-I65),0)</f>
        <v>0</v>
      </c>
      <c r="J68" s="94">
        <f t="shared" si="7"/>
        <v>0</v>
      </c>
      <c r="K68" s="94">
        <f t="shared" si="7"/>
        <v>0</v>
      </c>
    </row>
    <row r="69" spans="1:11" x14ac:dyDescent="0.2">
      <c r="A69" s="248" t="s">
        <v>151</v>
      </c>
      <c r="B69" s="248"/>
      <c r="C69" s="248"/>
      <c r="D69" s="248"/>
      <c r="E69" s="248"/>
      <c r="F69" s="248"/>
      <c r="G69" s="249"/>
      <c r="H69" s="249"/>
      <c r="I69" s="249"/>
      <c r="J69" s="250"/>
      <c r="K69" s="250"/>
    </row>
    <row r="70" spans="1:11" ht="22.15" customHeight="1" x14ac:dyDescent="0.2">
      <c r="A70" s="254" t="s">
        <v>360</v>
      </c>
      <c r="B70" s="254"/>
      <c r="C70" s="254"/>
      <c r="D70" s="254"/>
      <c r="E70" s="254"/>
      <c r="F70" s="254"/>
      <c r="G70" s="8">
        <v>62</v>
      </c>
      <c r="H70" s="94">
        <f>H71-H72</f>
        <v>0</v>
      </c>
      <c r="I70" s="94">
        <f>I71-I72</f>
        <v>0</v>
      </c>
      <c r="J70" s="94">
        <f>J71-J72</f>
        <v>0</v>
      </c>
      <c r="K70" s="94">
        <f>K71-K72</f>
        <v>0</v>
      </c>
    </row>
    <row r="71" spans="1:11" ht="12.75" customHeight="1" x14ac:dyDescent="0.2">
      <c r="A71" s="247" t="s">
        <v>152</v>
      </c>
      <c r="B71" s="247"/>
      <c r="C71" s="247"/>
      <c r="D71" s="247"/>
      <c r="E71" s="247"/>
      <c r="F71" s="247"/>
      <c r="G71" s="7">
        <v>63</v>
      </c>
      <c r="H71" s="95">
        <v>0</v>
      </c>
      <c r="I71" s="95">
        <v>0</v>
      </c>
      <c r="J71" s="95">
        <v>0</v>
      </c>
      <c r="K71" s="95">
        <v>0</v>
      </c>
    </row>
    <row r="72" spans="1:11" ht="12.75" customHeight="1" x14ac:dyDescent="0.2">
      <c r="A72" s="247" t="s">
        <v>153</v>
      </c>
      <c r="B72" s="247"/>
      <c r="C72" s="247"/>
      <c r="D72" s="247"/>
      <c r="E72" s="247"/>
      <c r="F72" s="247"/>
      <c r="G72" s="7">
        <v>64</v>
      </c>
      <c r="H72" s="95">
        <v>0</v>
      </c>
      <c r="I72" s="95">
        <v>0</v>
      </c>
      <c r="J72" s="95">
        <v>0</v>
      </c>
      <c r="K72" s="95">
        <v>0</v>
      </c>
    </row>
    <row r="73" spans="1:11" ht="12.75" customHeight="1" x14ac:dyDescent="0.2">
      <c r="A73" s="256" t="s">
        <v>154</v>
      </c>
      <c r="B73" s="256"/>
      <c r="C73" s="256"/>
      <c r="D73" s="256"/>
      <c r="E73" s="256"/>
      <c r="F73" s="256"/>
      <c r="G73" s="7">
        <v>65</v>
      </c>
      <c r="H73" s="95">
        <v>0</v>
      </c>
      <c r="I73" s="95">
        <v>0</v>
      </c>
      <c r="J73" s="95">
        <v>0</v>
      </c>
      <c r="K73" s="95">
        <v>0</v>
      </c>
    </row>
    <row r="74" spans="1:11" ht="12.75" customHeight="1" x14ac:dyDescent="0.2">
      <c r="A74" s="255" t="s">
        <v>361</v>
      </c>
      <c r="B74" s="255"/>
      <c r="C74" s="255"/>
      <c r="D74" s="255"/>
      <c r="E74" s="255"/>
      <c r="F74" s="255"/>
      <c r="G74" s="8">
        <v>66</v>
      </c>
      <c r="H74" s="96">
        <v>0</v>
      </c>
      <c r="I74" s="96">
        <v>0</v>
      </c>
      <c r="J74" s="96">
        <v>0</v>
      </c>
      <c r="K74" s="96">
        <v>0</v>
      </c>
    </row>
    <row r="75" spans="1:11" ht="12.75" customHeight="1" x14ac:dyDescent="0.2">
      <c r="A75" s="255" t="s">
        <v>362</v>
      </c>
      <c r="B75" s="255"/>
      <c r="C75" s="255"/>
      <c r="D75" s="255"/>
      <c r="E75" s="255"/>
      <c r="F75" s="255"/>
      <c r="G75" s="8">
        <v>67</v>
      </c>
      <c r="H75" s="96">
        <v>0</v>
      </c>
      <c r="I75" s="96">
        <v>0</v>
      </c>
      <c r="J75" s="96">
        <v>0</v>
      </c>
      <c r="K75" s="96">
        <v>0</v>
      </c>
    </row>
    <row r="76" spans="1:11" x14ac:dyDescent="0.2">
      <c r="A76" s="248" t="s">
        <v>155</v>
      </c>
      <c r="B76" s="248"/>
      <c r="C76" s="248"/>
      <c r="D76" s="248"/>
      <c r="E76" s="248"/>
      <c r="F76" s="248"/>
      <c r="G76" s="249"/>
      <c r="H76" s="249"/>
      <c r="I76" s="249"/>
      <c r="J76" s="250"/>
      <c r="K76" s="250"/>
    </row>
    <row r="77" spans="1:11" ht="12.75" customHeight="1" x14ac:dyDescent="0.2">
      <c r="A77" s="254" t="s">
        <v>363</v>
      </c>
      <c r="B77" s="254"/>
      <c r="C77" s="254"/>
      <c r="D77" s="254"/>
      <c r="E77" s="254"/>
      <c r="F77" s="254"/>
      <c r="G77" s="8">
        <v>68</v>
      </c>
      <c r="H77" s="96">
        <v>0</v>
      </c>
      <c r="I77" s="96">
        <v>0</v>
      </c>
      <c r="J77" s="96">
        <v>0</v>
      </c>
      <c r="K77" s="96">
        <v>0</v>
      </c>
    </row>
    <row r="78" spans="1:11" ht="12.75" customHeight="1" x14ac:dyDescent="0.2">
      <c r="A78" s="253" t="s">
        <v>364</v>
      </c>
      <c r="B78" s="253"/>
      <c r="C78" s="253"/>
      <c r="D78" s="253"/>
      <c r="E78" s="253"/>
      <c r="F78" s="253"/>
      <c r="G78" s="20">
        <v>69</v>
      </c>
      <c r="H78" s="97">
        <v>0</v>
      </c>
      <c r="I78" s="97">
        <v>0</v>
      </c>
      <c r="J78" s="97">
        <v>0</v>
      </c>
      <c r="K78" s="97">
        <v>0</v>
      </c>
    </row>
    <row r="79" spans="1:11" ht="12.75" customHeight="1" x14ac:dyDescent="0.2">
      <c r="A79" s="253" t="s">
        <v>365</v>
      </c>
      <c r="B79" s="253"/>
      <c r="C79" s="253"/>
      <c r="D79" s="253"/>
      <c r="E79" s="253"/>
      <c r="F79" s="253"/>
      <c r="G79" s="20">
        <v>70</v>
      </c>
      <c r="H79" s="97">
        <v>0</v>
      </c>
      <c r="I79" s="97">
        <v>0</v>
      </c>
      <c r="J79" s="97">
        <v>0</v>
      </c>
      <c r="K79" s="97">
        <v>0</v>
      </c>
    </row>
    <row r="80" spans="1:11" ht="12.75" customHeight="1" x14ac:dyDescent="0.2">
      <c r="A80" s="254" t="s">
        <v>366</v>
      </c>
      <c r="B80" s="254"/>
      <c r="C80" s="254"/>
      <c r="D80" s="254"/>
      <c r="E80" s="254"/>
      <c r="F80" s="254"/>
      <c r="G80" s="8">
        <v>71</v>
      </c>
      <c r="H80" s="96">
        <v>0</v>
      </c>
      <c r="I80" s="96">
        <v>0</v>
      </c>
      <c r="J80" s="96">
        <v>0</v>
      </c>
      <c r="K80" s="96">
        <v>0</v>
      </c>
    </row>
    <row r="81" spans="1:11" ht="12.75" customHeight="1" x14ac:dyDescent="0.2">
      <c r="A81" s="254" t="s">
        <v>367</v>
      </c>
      <c r="B81" s="254"/>
      <c r="C81" s="254"/>
      <c r="D81" s="254"/>
      <c r="E81" s="254"/>
      <c r="F81" s="254"/>
      <c r="G81" s="8">
        <v>72</v>
      </c>
      <c r="H81" s="96">
        <v>0</v>
      </c>
      <c r="I81" s="96">
        <v>0</v>
      </c>
      <c r="J81" s="96">
        <v>0</v>
      </c>
      <c r="K81" s="96">
        <v>0</v>
      </c>
    </row>
    <row r="82" spans="1:11" ht="12.75" customHeight="1" x14ac:dyDescent="0.2">
      <c r="A82" s="255" t="s">
        <v>368</v>
      </c>
      <c r="B82" s="255"/>
      <c r="C82" s="255"/>
      <c r="D82" s="255"/>
      <c r="E82" s="255"/>
      <c r="F82" s="255"/>
      <c r="G82" s="8">
        <v>73</v>
      </c>
      <c r="H82" s="96">
        <v>0</v>
      </c>
      <c r="I82" s="96">
        <v>0</v>
      </c>
      <c r="J82" s="96">
        <v>0</v>
      </c>
      <c r="K82" s="96">
        <v>0</v>
      </c>
    </row>
    <row r="83" spans="1:11" ht="12.75" customHeight="1" x14ac:dyDescent="0.2">
      <c r="A83" s="255" t="s">
        <v>369</v>
      </c>
      <c r="B83" s="255"/>
      <c r="C83" s="255"/>
      <c r="D83" s="255"/>
      <c r="E83" s="255"/>
      <c r="F83" s="255"/>
      <c r="G83" s="8">
        <v>74</v>
      </c>
      <c r="H83" s="96">
        <v>0</v>
      </c>
      <c r="I83" s="96">
        <v>0</v>
      </c>
      <c r="J83" s="96">
        <v>0</v>
      </c>
      <c r="K83" s="96">
        <v>0</v>
      </c>
    </row>
    <row r="84" spans="1:11" x14ac:dyDescent="0.2">
      <c r="A84" s="248" t="s">
        <v>112</v>
      </c>
      <c r="B84" s="248"/>
      <c r="C84" s="248"/>
      <c r="D84" s="248"/>
      <c r="E84" s="248"/>
      <c r="F84" s="248"/>
      <c r="G84" s="249"/>
      <c r="H84" s="249"/>
      <c r="I84" s="249"/>
      <c r="J84" s="250"/>
      <c r="K84" s="250"/>
    </row>
    <row r="85" spans="1:11" ht="12.75" customHeight="1" x14ac:dyDescent="0.2">
      <c r="A85" s="243" t="s">
        <v>370</v>
      </c>
      <c r="B85" s="243"/>
      <c r="C85" s="243"/>
      <c r="D85" s="243"/>
      <c r="E85" s="243"/>
      <c r="F85" s="243"/>
      <c r="G85" s="8">
        <v>75</v>
      </c>
      <c r="H85" s="98">
        <f>H86+H87</f>
        <v>0</v>
      </c>
      <c r="I85" s="98">
        <f>I86+I87</f>
        <v>0</v>
      </c>
      <c r="J85" s="98">
        <f>J86+J87</f>
        <v>0</v>
      </c>
      <c r="K85" s="98">
        <f>K86+K87</f>
        <v>0</v>
      </c>
    </row>
    <row r="86" spans="1:11" ht="12.75" customHeight="1" x14ac:dyDescent="0.2">
      <c r="A86" s="244" t="s">
        <v>156</v>
      </c>
      <c r="B86" s="244"/>
      <c r="C86" s="244"/>
      <c r="D86" s="244"/>
      <c r="E86" s="244"/>
      <c r="F86" s="244"/>
      <c r="G86" s="7">
        <v>76</v>
      </c>
      <c r="H86" s="99">
        <v>0</v>
      </c>
      <c r="I86" s="99">
        <v>0</v>
      </c>
      <c r="J86" s="99">
        <v>0</v>
      </c>
      <c r="K86" s="99">
        <v>0</v>
      </c>
    </row>
    <row r="87" spans="1:11" ht="12.75" customHeight="1" x14ac:dyDescent="0.2">
      <c r="A87" s="244" t="s">
        <v>157</v>
      </c>
      <c r="B87" s="244"/>
      <c r="C87" s="244"/>
      <c r="D87" s="244"/>
      <c r="E87" s="244"/>
      <c r="F87" s="244"/>
      <c r="G87" s="7">
        <v>77</v>
      </c>
      <c r="H87" s="99">
        <v>0</v>
      </c>
      <c r="I87" s="99">
        <v>0</v>
      </c>
      <c r="J87" s="99">
        <v>0</v>
      </c>
      <c r="K87" s="99">
        <v>0</v>
      </c>
    </row>
    <row r="88" spans="1:11" x14ac:dyDescent="0.2">
      <c r="A88" s="251" t="s">
        <v>114</v>
      </c>
      <c r="B88" s="251"/>
      <c r="C88" s="251"/>
      <c r="D88" s="251"/>
      <c r="E88" s="251"/>
      <c r="F88" s="251"/>
      <c r="G88" s="252"/>
      <c r="H88" s="252"/>
      <c r="I88" s="252"/>
      <c r="J88" s="250"/>
      <c r="K88" s="250"/>
    </row>
    <row r="89" spans="1:11" ht="12.75" customHeight="1" x14ac:dyDescent="0.2">
      <c r="A89" s="224" t="s">
        <v>158</v>
      </c>
      <c r="B89" s="224"/>
      <c r="C89" s="224"/>
      <c r="D89" s="224"/>
      <c r="E89" s="224"/>
      <c r="F89" s="224"/>
      <c r="G89" s="7">
        <v>78</v>
      </c>
      <c r="H89" s="99">
        <v>35550928</v>
      </c>
      <c r="I89" s="99">
        <v>412706</v>
      </c>
      <c r="J89" s="99">
        <v>41132730</v>
      </c>
      <c r="K89" s="99">
        <v>3436237</v>
      </c>
    </row>
    <row r="90" spans="1:11" ht="24" customHeight="1" x14ac:dyDescent="0.2">
      <c r="A90" s="225" t="s">
        <v>417</v>
      </c>
      <c r="B90" s="225"/>
      <c r="C90" s="225"/>
      <c r="D90" s="225"/>
      <c r="E90" s="225"/>
      <c r="F90" s="225"/>
      <c r="G90" s="8">
        <v>79</v>
      </c>
      <c r="H90" s="100">
        <f>H91+H98</f>
        <v>0</v>
      </c>
      <c r="I90" s="100">
        <f>I91+I98</f>
        <v>0</v>
      </c>
      <c r="J90" s="100">
        <f t="shared" ref="J90:K90" si="8">J91+J98</f>
        <v>0</v>
      </c>
      <c r="K90" s="100">
        <f t="shared" si="8"/>
        <v>0</v>
      </c>
    </row>
    <row r="91" spans="1:11" ht="24" customHeight="1" x14ac:dyDescent="0.2">
      <c r="A91" s="245" t="s">
        <v>422</v>
      </c>
      <c r="B91" s="245"/>
      <c r="C91" s="245"/>
      <c r="D91" s="245"/>
      <c r="E91" s="245"/>
      <c r="F91" s="245"/>
      <c r="G91" s="8">
        <v>80</v>
      </c>
      <c r="H91" s="100">
        <f>SUM(H92:H96)</f>
        <v>0</v>
      </c>
      <c r="I91" s="100">
        <f>SUM(I92:I96)</f>
        <v>0</v>
      </c>
      <c r="J91" s="100">
        <f>SUM(J92:J96)</f>
        <v>0</v>
      </c>
      <c r="K91" s="100">
        <f>SUM(K92:K96)</f>
        <v>0</v>
      </c>
    </row>
    <row r="92" spans="1:11" ht="25.5" customHeight="1" x14ac:dyDescent="0.2">
      <c r="A92" s="247" t="s">
        <v>371</v>
      </c>
      <c r="B92" s="247"/>
      <c r="C92" s="247"/>
      <c r="D92" s="247"/>
      <c r="E92" s="247"/>
      <c r="F92" s="247"/>
      <c r="G92" s="7">
        <v>81</v>
      </c>
      <c r="H92" s="99">
        <v>0</v>
      </c>
      <c r="I92" s="99">
        <v>0</v>
      </c>
      <c r="J92" s="99">
        <v>0</v>
      </c>
      <c r="K92" s="99">
        <v>0</v>
      </c>
    </row>
    <row r="93" spans="1:11" ht="38.25" customHeight="1" x14ac:dyDescent="0.2">
      <c r="A93" s="247" t="s">
        <v>372</v>
      </c>
      <c r="B93" s="247"/>
      <c r="C93" s="247"/>
      <c r="D93" s="247"/>
      <c r="E93" s="247"/>
      <c r="F93" s="247"/>
      <c r="G93" s="7">
        <v>82</v>
      </c>
      <c r="H93" s="99">
        <v>0</v>
      </c>
      <c r="I93" s="99">
        <v>0</v>
      </c>
      <c r="J93" s="99">
        <v>0</v>
      </c>
      <c r="K93" s="99">
        <v>0</v>
      </c>
    </row>
    <row r="94" spans="1:11" ht="38.25" customHeight="1" x14ac:dyDescent="0.2">
      <c r="A94" s="247" t="s">
        <v>373</v>
      </c>
      <c r="B94" s="247"/>
      <c r="C94" s="247"/>
      <c r="D94" s="247"/>
      <c r="E94" s="247"/>
      <c r="F94" s="247"/>
      <c r="G94" s="7">
        <v>83</v>
      </c>
      <c r="H94" s="99">
        <v>0</v>
      </c>
      <c r="I94" s="99">
        <v>0</v>
      </c>
      <c r="J94" s="99">
        <v>0</v>
      </c>
      <c r="K94" s="99">
        <v>0</v>
      </c>
    </row>
    <row r="95" spans="1:11" x14ac:dyDescent="0.2">
      <c r="A95" s="247" t="s">
        <v>374</v>
      </c>
      <c r="B95" s="247"/>
      <c r="C95" s="247"/>
      <c r="D95" s="247"/>
      <c r="E95" s="247"/>
      <c r="F95" s="247"/>
      <c r="G95" s="7">
        <v>84</v>
      </c>
      <c r="H95" s="99">
        <v>0</v>
      </c>
      <c r="I95" s="99">
        <v>0</v>
      </c>
      <c r="J95" s="99">
        <v>0</v>
      </c>
      <c r="K95" s="99">
        <v>0</v>
      </c>
    </row>
    <row r="96" spans="1:11" x14ac:dyDescent="0.2">
      <c r="A96" s="247" t="s">
        <v>375</v>
      </c>
      <c r="B96" s="247"/>
      <c r="C96" s="247"/>
      <c r="D96" s="247"/>
      <c r="E96" s="247"/>
      <c r="F96" s="247"/>
      <c r="G96" s="7">
        <v>85</v>
      </c>
      <c r="H96" s="99">
        <v>0</v>
      </c>
      <c r="I96" s="99">
        <v>0</v>
      </c>
      <c r="J96" s="99">
        <v>0</v>
      </c>
      <c r="K96" s="99">
        <v>0</v>
      </c>
    </row>
    <row r="97" spans="1:11" ht="26.25" customHeight="1" x14ac:dyDescent="0.2">
      <c r="A97" s="247" t="s">
        <v>376</v>
      </c>
      <c r="B97" s="247"/>
      <c r="C97" s="247"/>
      <c r="D97" s="247"/>
      <c r="E97" s="247"/>
      <c r="F97" s="247"/>
      <c r="G97" s="7">
        <v>86</v>
      </c>
      <c r="H97" s="99">
        <v>0</v>
      </c>
      <c r="I97" s="99">
        <v>0</v>
      </c>
      <c r="J97" s="99">
        <v>0</v>
      </c>
      <c r="K97" s="99">
        <v>0</v>
      </c>
    </row>
    <row r="98" spans="1:11" ht="25.5" customHeight="1" x14ac:dyDescent="0.2">
      <c r="A98" s="245" t="s">
        <v>446</v>
      </c>
      <c r="B98" s="245"/>
      <c r="C98" s="245"/>
      <c r="D98" s="245"/>
      <c r="E98" s="245"/>
      <c r="F98" s="245"/>
      <c r="G98" s="8">
        <v>87</v>
      </c>
      <c r="H98" s="100">
        <f>SUM(H99:H107)</f>
        <v>0</v>
      </c>
      <c r="I98" s="100">
        <f>SUM(I99:I107)</f>
        <v>0</v>
      </c>
      <c r="J98" s="100">
        <f>SUM(J99:J107)</f>
        <v>0</v>
      </c>
      <c r="K98" s="100">
        <f>SUM(K99:K107)</f>
        <v>0</v>
      </c>
    </row>
    <row r="99" spans="1:11" x14ac:dyDescent="0.2">
      <c r="A99" s="246" t="s">
        <v>159</v>
      </c>
      <c r="B99" s="246"/>
      <c r="C99" s="246"/>
      <c r="D99" s="246"/>
      <c r="E99" s="246"/>
      <c r="F99" s="246"/>
      <c r="G99" s="7">
        <v>88</v>
      </c>
      <c r="H99" s="99">
        <v>0</v>
      </c>
      <c r="I99" s="99">
        <v>0</v>
      </c>
      <c r="J99" s="99">
        <v>0</v>
      </c>
      <c r="K99" s="99">
        <v>0</v>
      </c>
    </row>
    <row r="100" spans="1:11" x14ac:dyDescent="0.2">
      <c r="A100" s="246" t="s">
        <v>440</v>
      </c>
      <c r="B100" s="246"/>
      <c r="C100" s="246"/>
      <c r="D100" s="246"/>
      <c r="E100" s="246"/>
      <c r="F100" s="246"/>
      <c r="G100" s="7">
        <v>89</v>
      </c>
      <c r="H100" s="99">
        <v>0</v>
      </c>
      <c r="I100" s="99">
        <v>0</v>
      </c>
      <c r="J100" s="99">
        <v>0</v>
      </c>
      <c r="K100" s="99">
        <v>0</v>
      </c>
    </row>
    <row r="101" spans="1:11" ht="36" customHeight="1" x14ac:dyDescent="0.2">
      <c r="A101" s="247" t="s">
        <v>441</v>
      </c>
      <c r="B101" s="247"/>
      <c r="C101" s="247"/>
      <c r="D101" s="247"/>
      <c r="E101" s="247"/>
      <c r="F101" s="247"/>
      <c r="G101" s="7">
        <v>90</v>
      </c>
      <c r="H101" s="99">
        <v>0</v>
      </c>
      <c r="I101" s="99">
        <v>0</v>
      </c>
      <c r="J101" s="99">
        <v>0</v>
      </c>
      <c r="K101" s="99">
        <v>0</v>
      </c>
    </row>
    <row r="102" spans="1:11" ht="22.15" customHeight="1" x14ac:dyDescent="0.2">
      <c r="A102" s="246" t="s">
        <v>160</v>
      </c>
      <c r="B102" s="246"/>
      <c r="C102" s="246"/>
      <c r="D102" s="246"/>
      <c r="E102" s="246"/>
      <c r="F102" s="246"/>
      <c r="G102" s="7">
        <v>91</v>
      </c>
      <c r="H102" s="99">
        <v>0</v>
      </c>
      <c r="I102" s="99">
        <v>0</v>
      </c>
      <c r="J102" s="99">
        <v>0</v>
      </c>
      <c r="K102" s="99">
        <v>0</v>
      </c>
    </row>
    <row r="103" spans="1:11" ht="22.15" customHeight="1" x14ac:dyDescent="0.2">
      <c r="A103" s="246" t="s">
        <v>161</v>
      </c>
      <c r="B103" s="246"/>
      <c r="C103" s="246"/>
      <c r="D103" s="246"/>
      <c r="E103" s="246"/>
      <c r="F103" s="246"/>
      <c r="G103" s="7">
        <v>92</v>
      </c>
      <c r="H103" s="99">
        <v>0</v>
      </c>
      <c r="I103" s="99">
        <v>0</v>
      </c>
      <c r="J103" s="99">
        <v>0</v>
      </c>
      <c r="K103" s="99">
        <v>0</v>
      </c>
    </row>
    <row r="104" spans="1:11" ht="22.15" customHeight="1" x14ac:dyDescent="0.2">
      <c r="A104" s="246" t="s">
        <v>162</v>
      </c>
      <c r="B104" s="246"/>
      <c r="C104" s="246"/>
      <c r="D104" s="246"/>
      <c r="E104" s="246"/>
      <c r="F104" s="246"/>
      <c r="G104" s="7">
        <v>93</v>
      </c>
      <c r="H104" s="99">
        <v>0</v>
      </c>
      <c r="I104" s="99">
        <v>0</v>
      </c>
      <c r="J104" s="99">
        <v>0</v>
      </c>
      <c r="K104" s="99">
        <v>0</v>
      </c>
    </row>
    <row r="105" spans="1:11" ht="12.75" customHeight="1" x14ac:dyDescent="0.2">
      <c r="A105" s="247" t="s">
        <v>442</v>
      </c>
      <c r="B105" s="247"/>
      <c r="C105" s="247"/>
      <c r="D105" s="247"/>
      <c r="E105" s="247"/>
      <c r="F105" s="247"/>
      <c r="G105" s="7">
        <v>94</v>
      </c>
      <c r="H105" s="99">
        <v>0</v>
      </c>
      <c r="I105" s="99">
        <v>0</v>
      </c>
      <c r="J105" s="99">
        <v>0</v>
      </c>
      <c r="K105" s="99">
        <v>0</v>
      </c>
    </row>
    <row r="106" spans="1:11" ht="26.25" customHeight="1" x14ac:dyDescent="0.2">
      <c r="A106" s="247" t="s">
        <v>443</v>
      </c>
      <c r="B106" s="247"/>
      <c r="C106" s="247"/>
      <c r="D106" s="247"/>
      <c r="E106" s="247"/>
      <c r="F106" s="247"/>
      <c r="G106" s="7">
        <v>95</v>
      </c>
      <c r="H106" s="99">
        <v>0</v>
      </c>
      <c r="I106" s="99">
        <v>0</v>
      </c>
      <c r="J106" s="99">
        <v>0</v>
      </c>
      <c r="K106" s="99">
        <v>0</v>
      </c>
    </row>
    <row r="107" spans="1:11" x14ac:dyDescent="0.2">
      <c r="A107" s="247" t="s">
        <v>444</v>
      </c>
      <c r="B107" s="247"/>
      <c r="C107" s="247"/>
      <c r="D107" s="247"/>
      <c r="E107" s="247"/>
      <c r="F107" s="247"/>
      <c r="G107" s="7">
        <v>96</v>
      </c>
      <c r="H107" s="99">
        <v>0</v>
      </c>
      <c r="I107" s="99">
        <v>0</v>
      </c>
      <c r="J107" s="99">
        <v>0</v>
      </c>
      <c r="K107" s="99">
        <v>0</v>
      </c>
    </row>
    <row r="108" spans="1:11" ht="24.75" customHeight="1" x14ac:dyDescent="0.2">
      <c r="A108" s="247" t="s">
        <v>445</v>
      </c>
      <c r="B108" s="247"/>
      <c r="C108" s="247"/>
      <c r="D108" s="247"/>
      <c r="E108" s="247"/>
      <c r="F108" s="247"/>
      <c r="G108" s="7">
        <v>97</v>
      </c>
      <c r="H108" s="99">
        <v>0</v>
      </c>
      <c r="I108" s="99">
        <v>0</v>
      </c>
      <c r="J108" s="99">
        <v>0</v>
      </c>
      <c r="K108" s="99">
        <v>0</v>
      </c>
    </row>
    <row r="109" spans="1:11" ht="22.9" customHeight="1" x14ac:dyDescent="0.2">
      <c r="A109" s="225" t="s">
        <v>447</v>
      </c>
      <c r="B109" s="225"/>
      <c r="C109" s="225"/>
      <c r="D109" s="225"/>
      <c r="E109" s="225"/>
      <c r="F109" s="225"/>
      <c r="G109" s="8">
        <v>98</v>
      </c>
      <c r="H109" s="100">
        <f>H91+H98-H108-H97</f>
        <v>0</v>
      </c>
      <c r="I109" s="100">
        <f>I91+I98-I108-I97</f>
        <v>0</v>
      </c>
      <c r="J109" s="100">
        <f>J91+J98-J108-J97</f>
        <v>0</v>
      </c>
      <c r="K109" s="100">
        <f>K91+K98-K108-K97</f>
        <v>0</v>
      </c>
    </row>
    <row r="110" spans="1:11" ht="28.15" customHeight="1" x14ac:dyDescent="0.2">
      <c r="A110" s="225" t="s">
        <v>448</v>
      </c>
      <c r="B110" s="225"/>
      <c r="C110" s="225"/>
      <c r="D110" s="225"/>
      <c r="E110" s="225"/>
      <c r="F110" s="225"/>
      <c r="G110" s="8">
        <v>99</v>
      </c>
      <c r="H110" s="98">
        <f>H89+H109</f>
        <v>35550928</v>
      </c>
      <c r="I110" s="98">
        <f t="shared" ref="I110:K110" si="9">I89+I109</f>
        <v>412706</v>
      </c>
      <c r="J110" s="98">
        <f t="shared" si="9"/>
        <v>41132730</v>
      </c>
      <c r="K110" s="98">
        <f t="shared" si="9"/>
        <v>3436237</v>
      </c>
    </row>
    <row r="111" spans="1:11" x14ac:dyDescent="0.2">
      <c r="A111" s="248" t="s">
        <v>163</v>
      </c>
      <c r="B111" s="248"/>
      <c r="C111" s="248"/>
      <c r="D111" s="248"/>
      <c r="E111" s="248"/>
      <c r="F111" s="248"/>
      <c r="G111" s="249"/>
      <c r="H111" s="249"/>
      <c r="I111" s="249"/>
      <c r="J111" s="250"/>
      <c r="K111" s="250"/>
    </row>
    <row r="112" spans="1:11" ht="26.45" customHeight="1" x14ac:dyDescent="0.2">
      <c r="A112" s="243" t="s">
        <v>377</v>
      </c>
      <c r="B112" s="243"/>
      <c r="C112" s="243"/>
      <c r="D112" s="243"/>
      <c r="E112" s="243"/>
      <c r="F112" s="243"/>
      <c r="G112" s="8">
        <v>100</v>
      </c>
      <c r="H112" s="98">
        <f>H113+H114</f>
        <v>0</v>
      </c>
      <c r="I112" s="98">
        <f>I113+I114</f>
        <v>0</v>
      </c>
      <c r="J112" s="98">
        <f>J113+J114</f>
        <v>0</v>
      </c>
      <c r="K112" s="98">
        <f>K113+K114</f>
        <v>0</v>
      </c>
    </row>
    <row r="113" spans="1:11" ht="12.75" customHeight="1" x14ac:dyDescent="0.2">
      <c r="A113" s="244" t="s">
        <v>113</v>
      </c>
      <c r="B113" s="244"/>
      <c r="C113" s="244"/>
      <c r="D113" s="244"/>
      <c r="E113" s="244"/>
      <c r="F113" s="244"/>
      <c r="G113" s="7">
        <v>101</v>
      </c>
      <c r="H113" s="99">
        <v>0</v>
      </c>
      <c r="I113" s="99">
        <v>0</v>
      </c>
      <c r="J113" s="99">
        <v>0</v>
      </c>
      <c r="K113" s="99">
        <v>0</v>
      </c>
    </row>
    <row r="114" spans="1:11" ht="12.75" customHeight="1" x14ac:dyDescent="0.2">
      <c r="A114" s="244" t="s">
        <v>164</v>
      </c>
      <c r="B114" s="244"/>
      <c r="C114" s="244"/>
      <c r="D114" s="244"/>
      <c r="E114" s="244"/>
      <c r="F114" s="244"/>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oddHeader>&amp;C&amp;"Aptos"&amp;10&amp;K000000 Interno&amp;1#_x000D_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M52" sqref="M52"/>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79" t="s">
        <v>165</v>
      </c>
      <c r="B1" s="280"/>
      <c r="C1" s="280"/>
      <c r="D1" s="280"/>
      <c r="E1" s="280"/>
      <c r="F1" s="280"/>
      <c r="G1" s="280"/>
      <c r="H1" s="280"/>
      <c r="I1" s="280"/>
    </row>
    <row r="2" spans="1:9" x14ac:dyDescent="0.2">
      <c r="A2" s="281" t="s">
        <v>467</v>
      </c>
      <c r="B2" s="233"/>
      <c r="C2" s="233"/>
      <c r="D2" s="233"/>
      <c r="E2" s="233"/>
      <c r="F2" s="233"/>
      <c r="G2" s="233"/>
      <c r="H2" s="233"/>
      <c r="I2" s="233"/>
    </row>
    <row r="3" spans="1:9" x14ac:dyDescent="0.2">
      <c r="A3" s="283" t="s">
        <v>438</v>
      </c>
      <c r="B3" s="284"/>
      <c r="C3" s="284"/>
      <c r="D3" s="284"/>
      <c r="E3" s="284"/>
      <c r="F3" s="284"/>
      <c r="G3" s="284"/>
      <c r="H3" s="284"/>
      <c r="I3" s="284"/>
    </row>
    <row r="4" spans="1:9" x14ac:dyDescent="0.2">
      <c r="A4" s="282" t="s">
        <v>465</v>
      </c>
      <c r="B4" s="236"/>
      <c r="C4" s="236"/>
      <c r="D4" s="236"/>
      <c r="E4" s="236"/>
      <c r="F4" s="236"/>
      <c r="G4" s="236"/>
      <c r="H4" s="236"/>
      <c r="I4" s="237"/>
    </row>
    <row r="5" spans="1:9" ht="23.25" x14ac:dyDescent="0.2">
      <c r="A5" s="285" t="s">
        <v>2</v>
      </c>
      <c r="B5" s="241"/>
      <c r="C5" s="241"/>
      <c r="D5" s="241"/>
      <c r="E5" s="241"/>
      <c r="F5" s="241"/>
      <c r="G5" s="28" t="s">
        <v>103</v>
      </c>
      <c r="H5" s="29" t="s">
        <v>299</v>
      </c>
      <c r="I5" s="29" t="s">
        <v>278</v>
      </c>
    </row>
    <row r="6" spans="1:9" x14ac:dyDescent="0.2">
      <c r="A6" s="286">
        <v>1</v>
      </c>
      <c r="B6" s="241"/>
      <c r="C6" s="241"/>
      <c r="D6" s="241"/>
      <c r="E6" s="241"/>
      <c r="F6" s="241"/>
      <c r="G6" s="30">
        <v>2</v>
      </c>
      <c r="H6" s="29" t="s">
        <v>166</v>
      </c>
      <c r="I6" s="29" t="s">
        <v>167</v>
      </c>
    </row>
    <row r="7" spans="1:9" x14ac:dyDescent="0.2">
      <c r="A7" s="276" t="s">
        <v>168</v>
      </c>
      <c r="B7" s="276"/>
      <c r="C7" s="276"/>
      <c r="D7" s="276"/>
      <c r="E7" s="276"/>
      <c r="F7" s="276"/>
      <c r="G7" s="276"/>
      <c r="H7" s="276"/>
      <c r="I7" s="276"/>
    </row>
    <row r="8" spans="1:9" ht="12.75" customHeight="1" x14ac:dyDescent="0.2">
      <c r="A8" s="223" t="s">
        <v>169</v>
      </c>
      <c r="B8" s="223"/>
      <c r="C8" s="223"/>
      <c r="D8" s="223"/>
      <c r="E8" s="223"/>
      <c r="F8" s="223"/>
      <c r="G8" s="31">
        <v>1</v>
      </c>
      <c r="H8" s="101">
        <v>0</v>
      </c>
      <c r="I8" s="101">
        <v>0</v>
      </c>
    </row>
    <row r="9" spans="1:9" ht="12.75" customHeight="1" x14ac:dyDescent="0.2">
      <c r="A9" s="278" t="s">
        <v>170</v>
      </c>
      <c r="B9" s="278"/>
      <c r="C9" s="278"/>
      <c r="D9" s="278"/>
      <c r="E9" s="278"/>
      <c r="F9" s="278"/>
      <c r="G9" s="32">
        <v>2</v>
      </c>
      <c r="H9" s="102">
        <f>H10+H11+H12+H13+H14+H15+H16+H17</f>
        <v>0</v>
      </c>
      <c r="I9" s="102">
        <f>I10+I11+I12+I13+I14+I15+I16+I17</f>
        <v>0</v>
      </c>
    </row>
    <row r="10" spans="1:9" ht="12.75" customHeight="1" x14ac:dyDescent="0.2">
      <c r="A10" s="257" t="s">
        <v>171</v>
      </c>
      <c r="B10" s="257"/>
      <c r="C10" s="257"/>
      <c r="D10" s="257"/>
      <c r="E10" s="257"/>
      <c r="F10" s="257"/>
      <c r="G10" s="31">
        <v>3</v>
      </c>
      <c r="H10" s="101">
        <v>0</v>
      </c>
      <c r="I10" s="101">
        <v>0</v>
      </c>
    </row>
    <row r="11" spans="1:9" ht="22.15" customHeight="1" x14ac:dyDescent="0.2">
      <c r="A11" s="257" t="s">
        <v>172</v>
      </c>
      <c r="B11" s="257"/>
      <c r="C11" s="257"/>
      <c r="D11" s="257"/>
      <c r="E11" s="257"/>
      <c r="F11" s="257"/>
      <c r="G11" s="31">
        <v>4</v>
      </c>
      <c r="H11" s="101">
        <v>0</v>
      </c>
      <c r="I11" s="101">
        <v>0</v>
      </c>
    </row>
    <row r="12" spans="1:9" ht="23.45" customHeight="1" x14ac:dyDescent="0.2">
      <c r="A12" s="257" t="s">
        <v>173</v>
      </c>
      <c r="B12" s="257"/>
      <c r="C12" s="257"/>
      <c r="D12" s="257"/>
      <c r="E12" s="257"/>
      <c r="F12" s="257"/>
      <c r="G12" s="31">
        <v>5</v>
      </c>
      <c r="H12" s="101">
        <v>0</v>
      </c>
      <c r="I12" s="101">
        <v>0</v>
      </c>
    </row>
    <row r="13" spans="1:9" ht="12.75" customHeight="1" x14ac:dyDescent="0.2">
      <c r="A13" s="257" t="s">
        <v>174</v>
      </c>
      <c r="B13" s="257"/>
      <c r="C13" s="257"/>
      <c r="D13" s="257"/>
      <c r="E13" s="257"/>
      <c r="F13" s="257"/>
      <c r="G13" s="31">
        <v>6</v>
      </c>
      <c r="H13" s="101">
        <v>0</v>
      </c>
      <c r="I13" s="101">
        <v>0</v>
      </c>
    </row>
    <row r="14" spans="1:9" ht="12.75" customHeight="1" x14ac:dyDescent="0.2">
      <c r="A14" s="257" t="s">
        <v>175</v>
      </c>
      <c r="B14" s="257"/>
      <c r="C14" s="257"/>
      <c r="D14" s="257"/>
      <c r="E14" s="257"/>
      <c r="F14" s="257"/>
      <c r="G14" s="31">
        <v>7</v>
      </c>
      <c r="H14" s="101">
        <v>0</v>
      </c>
      <c r="I14" s="101">
        <v>0</v>
      </c>
    </row>
    <row r="15" spans="1:9" ht="12.75" customHeight="1" x14ac:dyDescent="0.2">
      <c r="A15" s="257" t="s">
        <v>176</v>
      </c>
      <c r="B15" s="257"/>
      <c r="C15" s="257"/>
      <c r="D15" s="257"/>
      <c r="E15" s="257"/>
      <c r="F15" s="257"/>
      <c r="G15" s="31">
        <v>8</v>
      </c>
      <c r="H15" s="101">
        <v>0</v>
      </c>
      <c r="I15" s="101">
        <v>0</v>
      </c>
    </row>
    <row r="16" spans="1:9" ht="12.75" customHeight="1" x14ac:dyDescent="0.2">
      <c r="A16" s="257" t="s">
        <v>177</v>
      </c>
      <c r="B16" s="257"/>
      <c r="C16" s="257"/>
      <c r="D16" s="257"/>
      <c r="E16" s="257"/>
      <c r="F16" s="257"/>
      <c r="G16" s="31">
        <v>9</v>
      </c>
      <c r="H16" s="101">
        <v>0</v>
      </c>
      <c r="I16" s="101">
        <v>0</v>
      </c>
    </row>
    <row r="17" spans="1:9" ht="25.15" customHeight="1" x14ac:dyDescent="0.2">
      <c r="A17" s="257" t="s">
        <v>178</v>
      </c>
      <c r="B17" s="257"/>
      <c r="C17" s="257"/>
      <c r="D17" s="257"/>
      <c r="E17" s="257"/>
      <c r="F17" s="257"/>
      <c r="G17" s="31">
        <v>10</v>
      </c>
      <c r="H17" s="101">
        <v>0</v>
      </c>
      <c r="I17" s="101">
        <v>0</v>
      </c>
    </row>
    <row r="18" spans="1:9" ht="28.15" customHeight="1" x14ac:dyDescent="0.2">
      <c r="A18" s="274" t="s">
        <v>304</v>
      </c>
      <c r="B18" s="274"/>
      <c r="C18" s="274"/>
      <c r="D18" s="274"/>
      <c r="E18" s="274"/>
      <c r="F18" s="274"/>
      <c r="G18" s="32">
        <v>11</v>
      </c>
      <c r="H18" s="102">
        <f>H8+H9</f>
        <v>0</v>
      </c>
      <c r="I18" s="102">
        <f>I8+I9</f>
        <v>0</v>
      </c>
    </row>
    <row r="19" spans="1:9" ht="12.75" customHeight="1" x14ac:dyDescent="0.2">
      <c r="A19" s="278" t="s">
        <v>179</v>
      </c>
      <c r="B19" s="278"/>
      <c r="C19" s="278"/>
      <c r="D19" s="278"/>
      <c r="E19" s="278"/>
      <c r="F19" s="278"/>
      <c r="G19" s="32">
        <v>12</v>
      </c>
      <c r="H19" s="102">
        <f>H20+H21+H22+H23</f>
        <v>0</v>
      </c>
      <c r="I19" s="102">
        <f>I20+I21+I22+I23</f>
        <v>0</v>
      </c>
    </row>
    <row r="20" spans="1:9" ht="12.75" customHeight="1" x14ac:dyDescent="0.2">
      <c r="A20" s="257" t="s">
        <v>180</v>
      </c>
      <c r="B20" s="257"/>
      <c r="C20" s="257"/>
      <c r="D20" s="257"/>
      <c r="E20" s="257"/>
      <c r="F20" s="257"/>
      <c r="G20" s="31">
        <v>13</v>
      </c>
      <c r="H20" s="101">
        <v>0</v>
      </c>
      <c r="I20" s="101">
        <v>0</v>
      </c>
    </row>
    <row r="21" spans="1:9" ht="12.75" customHeight="1" x14ac:dyDescent="0.2">
      <c r="A21" s="257" t="s">
        <v>181</v>
      </c>
      <c r="B21" s="257"/>
      <c r="C21" s="257"/>
      <c r="D21" s="257"/>
      <c r="E21" s="257"/>
      <c r="F21" s="257"/>
      <c r="G21" s="31">
        <v>14</v>
      </c>
      <c r="H21" s="101">
        <v>0</v>
      </c>
      <c r="I21" s="101">
        <v>0</v>
      </c>
    </row>
    <row r="22" spans="1:9" ht="12.75" customHeight="1" x14ac:dyDescent="0.2">
      <c r="A22" s="257" t="s">
        <v>182</v>
      </c>
      <c r="B22" s="257"/>
      <c r="C22" s="257"/>
      <c r="D22" s="257"/>
      <c r="E22" s="257"/>
      <c r="F22" s="257"/>
      <c r="G22" s="31">
        <v>15</v>
      </c>
      <c r="H22" s="101">
        <v>0</v>
      </c>
      <c r="I22" s="101">
        <v>0</v>
      </c>
    </row>
    <row r="23" spans="1:9" ht="12.75" customHeight="1" x14ac:dyDescent="0.2">
      <c r="A23" s="257" t="s">
        <v>183</v>
      </c>
      <c r="B23" s="257"/>
      <c r="C23" s="257"/>
      <c r="D23" s="257"/>
      <c r="E23" s="257"/>
      <c r="F23" s="257"/>
      <c r="G23" s="31">
        <v>16</v>
      </c>
      <c r="H23" s="101">
        <v>0</v>
      </c>
      <c r="I23" s="101">
        <v>0</v>
      </c>
    </row>
    <row r="24" spans="1:9" ht="12.75" customHeight="1" x14ac:dyDescent="0.2">
      <c r="A24" s="274" t="s">
        <v>184</v>
      </c>
      <c r="B24" s="274"/>
      <c r="C24" s="274"/>
      <c r="D24" s="274"/>
      <c r="E24" s="274"/>
      <c r="F24" s="274"/>
      <c r="G24" s="32">
        <v>17</v>
      </c>
      <c r="H24" s="102">
        <f>H18+H19</f>
        <v>0</v>
      </c>
      <c r="I24" s="102">
        <f>I18+I19</f>
        <v>0</v>
      </c>
    </row>
    <row r="25" spans="1:9" ht="12.75" customHeight="1" x14ac:dyDescent="0.2">
      <c r="A25" s="223" t="s">
        <v>185</v>
      </c>
      <c r="B25" s="223"/>
      <c r="C25" s="223"/>
      <c r="D25" s="223"/>
      <c r="E25" s="223"/>
      <c r="F25" s="223"/>
      <c r="G25" s="31">
        <v>18</v>
      </c>
      <c r="H25" s="101">
        <v>0</v>
      </c>
      <c r="I25" s="101">
        <v>0</v>
      </c>
    </row>
    <row r="26" spans="1:9" ht="12.75" customHeight="1" x14ac:dyDescent="0.2">
      <c r="A26" s="223" t="s">
        <v>186</v>
      </c>
      <c r="B26" s="223"/>
      <c r="C26" s="223"/>
      <c r="D26" s="223"/>
      <c r="E26" s="223"/>
      <c r="F26" s="223"/>
      <c r="G26" s="31">
        <v>19</v>
      </c>
      <c r="H26" s="101">
        <v>0</v>
      </c>
      <c r="I26" s="101">
        <v>0</v>
      </c>
    </row>
    <row r="27" spans="1:9" ht="25.9" customHeight="1" x14ac:dyDescent="0.2">
      <c r="A27" s="275" t="s">
        <v>187</v>
      </c>
      <c r="B27" s="275"/>
      <c r="C27" s="275"/>
      <c r="D27" s="275"/>
      <c r="E27" s="275"/>
      <c r="F27" s="275"/>
      <c r="G27" s="32">
        <v>20</v>
      </c>
      <c r="H27" s="102">
        <f>H24+H25+H26</f>
        <v>0</v>
      </c>
      <c r="I27" s="102">
        <f>I24+I25+I26</f>
        <v>0</v>
      </c>
    </row>
    <row r="28" spans="1:9" x14ac:dyDescent="0.2">
      <c r="A28" s="276" t="s">
        <v>188</v>
      </c>
      <c r="B28" s="276"/>
      <c r="C28" s="276"/>
      <c r="D28" s="276"/>
      <c r="E28" s="276"/>
      <c r="F28" s="276"/>
      <c r="G28" s="276"/>
      <c r="H28" s="276"/>
      <c r="I28" s="276"/>
    </row>
    <row r="29" spans="1:9" ht="30.6" customHeight="1" x14ac:dyDescent="0.2">
      <c r="A29" s="223" t="s">
        <v>189</v>
      </c>
      <c r="B29" s="223"/>
      <c r="C29" s="223"/>
      <c r="D29" s="223"/>
      <c r="E29" s="223"/>
      <c r="F29" s="223"/>
      <c r="G29" s="31">
        <v>21</v>
      </c>
      <c r="H29" s="103">
        <v>0</v>
      </c>
      <c r="I29" s="103">
        <v>0</v>
      </c>
    </row>
    <row r="30" spans="1:9" ht="12.75" customHeight="1" x14ac:dyDescent="0.2">
      <c r="A30" s="223" t="s">
        <v>190</v>
      </c>
      <c r="B30" s="223"/>
      <c r="C30" s="223"/>
      <c r="D30" s="223"/>
      <c r="E30" s="223"/>
      <c r="F30" s="223"/>
      <c r="G30" s="31">
        <v>22</v>
      </c>
      <c r="H30" s="103">
        <v>0</v>
      </c>
      <c r="I30" s="103">
        <v>0</v>
      </c>
    </row>
    <row r="31" spans="1:9" ht="12.75" customHeight="1" x14ac:dyDescent="0.2">
      <c r="A31" s="223" t="s">
        <v>191</v>
      </c>
      <c r="B31" s="223"/>
      <c r="C31" s="223"/>
      <c r="D31" s="223"/>
      <c r="E31" s="223"/>
      <c r="F31" s="223"/>
      <c r="G31" s="31">
        <v>23</v>
      </c>
      <c r="H31" s="103">
        <v>0</v>
      </c>
      <c r="I31" s="103">
        <v>0</v>
      </c>
    </row>
    <row r="32" spans="1:9" ht="12.75" customHeight="1" x14ac:dyDescent="0.2">
      <c r="A32" s="223" t="s">
        <v>192</v>
      </c>
      <c r="B32" s="223"/>
      <c r="C32" s="223"/>
      <c r="D32" s="223"/>
      <c r="E32" s="223"/>
      <c r="F32" s="223"/>
      <c r="G32" s="31">
        <v>24</v>
      </c>
      <c r="H32" s="103">
        <v>0</v>
      </c>
      <c r="I32" s="103">
        <v>0</v>
      </c>
    </row>
    <row r="33" spans="1:9" ht="12.75" customHeight="1" x14ac:dyDescent="0.2">
      <c r="A33" s="223" t="s">
        <v>193</v>
      </c>
      <c r="B33" s="223"/>
      <c r="C33" s="223"/>
      <c r="D33" s="223"/>
      <c r="E33" s="223"/>
      <c r="F33" s="223"/>
      <c r="G33" s="31">
        <v>25</v>
      </c>
      <c r="H33" s="103">
        <v>0</v>
      </c>
      <c r="I33" s="103">
        <v>0</v>
      </c>
    </row>
    <row r="34" spans="1:9" ht="12.75" customHeight="1" x14ac:dyDescent="0.2">
      <c r="A34" s="223" t="s">
        <v>194</v>
      </c>
      <c r="B34" s="223"/>
      <c r="C34" s="223"/>
      <c r="D34" s="223"/>
      <c r="E34" s="223"/>
      <c r="F34" s="223"/>
      <c r="G34" s="31">
        <v>26</v>
      </c>
      <c r="H34" s="103">
        <v>0</v>
      </c>
      <c r="I34" s="103">
        <v>0</v>
      </c>
    </row>
    <row r="35" spans="1:9" ht="26.45" customHeight="1" x14ac:dyDescent="0.2">
      <c r="A35" s="274" t="s">
        <v>195</v>
      </c>
      <c r="B35" s="274"/>
      <c r="C35" s="274"/>
      <c r="D35" s="274"/>
      <c r="E35" s="274"/>
      <c r="F35" s="274"/>
      <c r="G35" s="32">
        <v>27</v>
      </c>
      <c r="H35" s="104">
        <f>H29+H30+H31+H32+H33+H34</f>
        <v>0</v>
      </c>
      <c r="I35" s="104">
        <f>I29+I30+I31+I32+I33+I34</f>
        <v>0</v>
      </c>
    </row>
    <row r="36" spans="1:9" ht="22.9" customHeight="1" x14ac:dyDescent="0.2">
      <c r="A36" s="223" t="s">
        <v>196</v>
      </c>
      <c r="B36" s="223"/>
      <c r="C36" s="223"/>
      <c r="D36" s="223"/>
      <c r="E36" s="223"/>
      <c r="F36" s="223"/>
      <c r="G36" s="31">
        <v>28</v>
      </c>
      <c r="H36" s="103">
        <v>0</v>
      </c>
      <c r="I36" s="103">
        <v>0</v>
      </c>
    </row>
    <row r="37" spans="1:9" ht="12.75" customHeight="1" x14ac:dyDescent="0.2">
      <c r="A37" s="223" t="s">
        <v>197</v>
      </c>
      <c r="B37" s="223"/>
      <c r="C37" s="223"/>
      <c r="D37" s="223"/>
      <c r="E37" s="223"/>
      <c r="F37" s="223"/>
      <c r="G37" s="31">
        <v>29</v>
      </c>
      <c r="H37" s="103">
        <v>0</v>
      </c>
      <c r="I37" s="103">
        <v>0</v>
      </c>
    </row>
    <row r="38" spans="1:9" ht="12.75" customHeight="1" x14ac:dyDescent="0.2">
      <c r="A38" s="223" t="s">
        <v>198</v>
      </c>
      <c r="B38" s="223"/>
      <c r="C38" s="223"/>
      <c r="D38" s="223"/>
      <c r="E38" s="223"/>
      <c r="F38" s="223"/>
      <c r="G38" s="31">
        <v>30</v>
      </c>
      <c r="H38" s="103">
        <v>0</v>
      </c>
      <c r="I38" s="103">
        <v>0</v>
      </c>
    </row>
    <row r="39" spans="1:9" ht="12.75" customHeight="1" x14ac:dyDescent="0.2">
      <c r="A39" s="223" t="s">
        <v>199</v>
      </c>
      <c r="B39" s="223"/>
      <c r="C39" s="223"/>
      <c r="D39" s="223"/>
      <c r="E39" s="223"/>
      <c r="F39" s="223"/>
      <c r="G39" s="31">
        <v>31</v>
      </c>
      <c r="H39" s="103">
        <v>0</v>
      </c>
      <c r="I39" s="103">
        <v>0</v>
      </c>
    </row>
    <row r="40" spans="1:9" ht="12.75" customHeight="1" x14ac:dyDescent="0.2">
      <c r="A40" s="223" t="s">
        <v>200</v>
      </c>
      <c r="B40" s="223"/>
      <c r="C40" s="223"/>
      <c r="D40" s="223"/>
      <c r="E40" s="223"/>
      <c r="F40" s="223"/>
      <c r="G40" s="31">
        <v>32</v>
      </c>
      <c r="H40" s="103">
        <v>0</v>
      </c>
      <c r="I40" s="103">
        <v>0</v>
      </c>
    </row>
    <row r="41" spans="1:9" ht="24" customHeight="1" x14ac:dyDescent="0.2">
      <c r="A41" s="274" t="s">
        <v>201</v>
      </c>
      <c r="B41" s="274"/>
      <c r="C41" s="274"/>
      <c r="D41" s="274"/>
      <c r="E41" s="274"/>
      <c r="F41" s="274"/>
      <c r="G41" s="32">
        <v>33</v>
      </c>
      <c r="H41" s="104">
        <f>H36+H37+H38+H39+H40</f>
        <v>0</v>
      </c>
      <c r="I41" s="104">
        <f>I36+I37+I38+I39+I40</f>
        <v>0</v>
      </c>
    </row>
    <row r="42" spans="1:9" ht="29.45" customHeight="1" x14ac:dyDescent="0.2">
      <c r="A42" s="275" t="s">
        <v>202</v>
      </c>
      <c r="B42" s="275"/>
      <c r="C42" s="275"/>
      <c r="D42" s="275"/>
      <c r="E42" s="275"/>
      <c r="F42" s="275"/>
      <c r="G42" s="32">
        <v>34</v>
      </c>
      <c r="H42" s="104">
        <f>H35+H41</f>
        <v>0</v>
      </c>
      <c r="I42" s="104">
        <f>I35+I41</f>
        <v>0</v>
      </c>
    </row>
    <row r="43" spans="1:9" x14ac:dyDescent="0.2">
      <c r="A43" s="276" t="s">
        <v>203</v>
      </c>
      <c r="B43" s="276"/>
      <c r="C43" s="276"/>
      <c r="D43" s="276"/>
      <c r="E43" s="276"/>
      <c r="F43" s="276"/>
      <c r="G43" s="276"/>
      <c r="H43" s="276"/>
      <c r="I43" s="276"/>
    </row>
    <row r="44" spans="1:9" ht="12.75" customHeight="1" x14ac:dyDescent="0.2">
      <c r="A44" s="223" t="s">
        <v>204</v>
      </c>
      <c r="B44" s="223"/>
      <c r="C44" s="223"/>
      <c r="D44" s="223"/>
      <c r="E44" s="223"/>
      <c r="F44" s="223"/>
      <c r="G44" s="31">
        <v>35</v>
      </c>
      <c r="H44" s="103">
        <v>0</v>
      </c>
      <c r="I44" s="103">
        <v>0</v>
      </c>
    </row>
    <row r="45" spans="1:9" ht="25.15" customHeight="1" x14ac:dyDescent="0.2">
      <c r="A45" s="223" t="s">
        <v>205</v>
      </c>
      <c r="B45" s="223"/>
      <c r="C45" s="223"/>
      <c r="D45" s="223"/>
      <c r="E45" s="223"/>
      <c r="F45" s="223"/>
      <c r="G45" s="31">
        <v>36</v>
      </c>
      <c r="H45" s="103">
        <v>0</v>
      </c>
      <c r="I45" s="103">
        <v>0</v>
      </c>
    </row>
    <row r="46" spans="1:9" ht="12.75" customHeight="1" x14ac:dyDescent="0.2">
      <c r="A46" s="223" t="s">
        <v>206</v>
      </c>
      <c r="B46" s="223"/>
      <c r="C46" s="223"/>
      <c r="D46" s="223"/>
      <c r="E46" s="223"/>
      <c r="F46" s="223"/>
      <c r="G46" s="31">
        <v>37</v>
      </c>
      <c r="H46" s="103">
        <v>0</v>
      </c>
      <c r="I46" s="103">
        <v>0</v>
      </c>
    </row>
    <row r="47" spans="1:9" ht="12.75" customHeight="1" x14ac:dyDescent="0.2">
      <c r="A47" s="223" t="s">
        <v>207</v>
      </c>
      <c r="B47" s="223"/>
      <c r="C47" s="223"/>
      <c r="D47" s="223"/>
      <c r="E47" s="223"/>
      <c r="F47" s="223"/>
      <c r="G47" s="31">
        <v>38</v>
      </c>
      <c r="H47" s="103">
        <v>0</v>
      </c>
      <c r="I47" s="103">
        <v>0</v>
      </c>
    </row>
    <row r="48" spans="1:9" ht="22.15" customHeight="1" x14ac:dyDescent="0.2">
      <c r="A48" s="274" t="s">
        <v>208</v>
      </c>
      <c r="B48" s="274"/>
      <c r="C48" s="274"/>
      <c r="D48" s="274"/>
      <c r="E48" s="274"/>
      <c r="F48" s="274"/>
      <c r="G48" s="32">
        <v>39</v>
      </c>
      <c r="H48" s="104">
        <f>H44+H45+H46+H47</f>
        <v>0</v>
      </c>
      <c r="I48" s="104">
        <f>I44+I45+I46+I47</f>
        <v>0</v>
      </c>
    </row>
    <row r="49" spans="1:9" ht="24.6" customHeight="1" x14ac:dyDescent="0.2">
      <c r="A49" s="223" t="s">
        <v>303</v>
      </c>
      <c r="B49" s="223"/>
      <c r="C49" s="223"/>
      <c r="D49" s="223"/>
      <c r="E49" s="223"/>
      <c r="F49" s="223"/>
      <c r="G49" s="31">
        <v>40</v>
      </c>
      <c r="H49" s="103">
        <v>0</v>
      </c>
      <c r="I49" s="103">
        <v>0</v>
      </c>
    </row>
    <row r="50" spans="1:9" ht="12.75" customHeight="1" x14ac:dyDescent="0.2">
      <c r="A50" s="223" t="s">
        <v>209</v>
      </c>
      <c r="B50" s="223"/>
      <c r="C50" s="223"/>
      <c r="D50" s="223"/>
      <c r="E50" s="223"/>
      <c r="F50" s="223"/>
      <c r="G50" s="31">
        <v>41</v>
      </c>
      <c r="H50" s="103">
        <v>0</v>
      </c>
      <c r="I50" s="103">
        <v>0</v>
      </c>
    </row>
    <row r="51" spans="1:9" ht="12.75" customHeight="1" x14ac:dyDescent="0.2">
      <c r="A51" s="223" t="s">
        <v>210</v>
      </c>
      <c r="B51" s="223"/>
      <c r="C51" s="223"/>
      <c r="D51" s="223"/>
      <c r="E51" s="223"/>
      <c r="F51" s="223"/>
      <c r="G51" s="31">
        <v>42</v>
      </c>
      <c r="H51" s="103">
        <v>0</v>
      </c>
      <c r="I51" s="103">
        <v>0</v>
      </c>
    </row>
    <row r="52" spans="1:9" ht="22.9" customHeight="1" x14ac:dyDescent="0.2">
      <c r="A52" s="223" t="s">
        <v>211</v>
      </c>
      <c r="B52" s="223"/>
      <c r="C52" s="223"/>
      <c r="D52" s="223"/>
      <c r="E52" s="223"/>
      <c r="F52" s="223"/>
      <c r="G52" s="31">
        <v>43</v>
      </c>
      <c r="H52" s="103">
        <v>0</v>
      </c>
      <c r="I52" s="103">
        <v>0</v>
      </c>
    </row>
    <row r="53" spans="1:9" ht="12.75" customHeight="1" x14ac:dyDescent="0.2">
      <c r="A53" s="223" t="s">
        <v>212</v>
      </c>
      <c r="B53" s="223"/>
      <c r="C53" s="223"/>
      <c r="D53" s="223"/>
      <c r="E53" s="223"/>
      <c r="F53" s="223"/>
      <c r="G53" s="31">
        <v>44</v>
      </c>
      <c r="H53" s="103">
        <v>0</v>
      </c>
      <c r="I53" s="103">
        <v>0</v>
      </c>
    </row>
    <row r="54" spans="1:9" ht="30.6" customHeight="1" x14ac:dyDescent="0.2">
      <c r="A54" s="274" t="s">
        <v>213</v>
      </c>
      <c r="B54" s="274"/>
      <c r="C54" s="274"/>
      <c r="D54" s="274"/>
      <c r="E54" s="274"/>
      <c r="F54" s="274"/>
      <c r="G54" s="32">
        <v>45</v>
      </c>
      <c r="H54" s="104">
        <f>H49+H50+H51+H52+H53</f>
        <v>0</v>
      </c>
      <c r="I54" s="104">
        <f>I49+I50+I51+I52+I53</f>
        <v>0</v>
      </c>
    </row>
    <row r="55" spans="1:9" ht="29.45" customHeight="1" x14ac:dyDescent="0.2">
      <c r="A55" s="275" t="s">
        <v>214</v>
      </c>
      <c r="B55" s="275"/>
      <c r="C55" s="275"/>
      <c r="D55" s="275"/>
      <c r="E55" s="275"/>
      <c r="F55" s="275"/>
      <c r="G55" s="32">
        <v>46</v>
      </c>
      <c r="H55" s="104">
        <f>H48+H54</f>
        <v>0</v>
      </c>
      <c r="I55" s="104">
        <f>I48+I54</f>
        <v>0</v>
      </c>
    </row>
    <row r="56" spans="1:9" x14ac:dyDescent="0.2">
      <c r="A56" s="223" t="s">
        <v>215</v>
      </c>
      <c r="B56" s="223"/>
      <c r="C56" s="223"/>
      <c r="D56" s="223"/>
      <c r="E56" s="223"/>
      <c r="F56" s="223"/>
      <c r="G56" s="31">
        <v>47</v>
      </c>
      <c r="H56" s="103">
        <v>0</v>
      </c>
      <c r="I56" s="103">
        <v>0</v>
      </c>
    </row>
    <row r="57" spans="1:9" ht="26.45" customHeight="1" x14ac:dyDescent="0.2">
      <c r="A57" s="275" t="s">
        <v>216</v>
      </c>
      <c r="B57" s="275"/>
      <c r="C57" s="275"/>
      <c r="D57" s="275"/>
      <c r="E57" s="275"/>
      <c r="F57" s="275"/>
      <c r="G57" s="32">
        <v>48</v>
      </c>
      <c r="H57" s="104">
        <f>H27+H42+H55+H56</f>
        <v>0</v>
      </c>
      <c r="I57" s="104">
        <f>I27+I42+I55+I56</f>
        <v>0</v>
      </c>
    </row>
    <row r="58" spans="1:9" x14ac:dyDescent="0.2">
      <c r="A58" s="277" t="s">
        <v>217</v>
      </c>
      <c r="B58" s="277"/>
      <c r="C58" s="277"/>
      <c r="D58" s="277"/>
      <c r="E58" s="277"/>
      <c r="F58" s="277"/>
      <c r="G58" s="31">
        <v>49</v>
      </c>
      <c r="H58" s="103">
        <v>0</v>
      </c>
      <c r="I58" s="103">
        <v>0</v>
      </c>
    </row>
    <row r="59" spans="1:9" ht="31.15" customHeight="1" x14ac:dyDescent="0.2">
      <c r="A59" s="275" t="s">
        <v>218</v>
      </c>
      <c r="B59" s="275"/>
      <c r="C59" s="275"/>
      <c r="D59" s="275"/>
      <c r="E59" s="275"/>
      <c r="F59" s="275"/>
      <c r="G59" s="32">
        <v>50</v>
      </c>
      <c r="H59" s="104">
        <f>H57+H58</f>
        <v>0</v>
      </c>
      <c r="I59" s="104">
        <f>I57+I58</f>
        <v>0</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&amp;C&amp;"Aptos"&amp;10&amp;K000000 Interno&amp;1#_x000D_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I53" sqref="I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79" t="s">
        <v>219</v>
      </c>
      <c r="B1" s="280"/>
      <c r="C1" s="280"/>
      <c r="D1" s="280"/>
      <c r="E1" s="280"/>
      <c r="F1" s="280"/>
      <c r="G1" s="280"/>
      <c r="H1" s="280"/>
      <c r="I1" s="280"/>
    </row>
    <row r="2" spans="1:9" ht="12.75" customHeight="1" x14ac:dyDescent="0.2">
      <c r="A2" s="281" t="s">
        <v>467</v>
      </c>
      <c r="B2" s="233"/>
      <c r="C2" s="233"/>
      <c r="D2" s="233"/>
      <c r="E2" s="233"/>
      <c r="F2" s="233"/>
      <c r="G2" s="233"/>
      <c r="H2" s="233"/>
      <c r="I2" s="233"/>
    </row>
    <row r="3" spans="1:9" x14ac:dyDescent="0.2">
      <c r="A3" s="289" t="s">
        <v>437</v>
      </c>
      <c r="B3" s="290"/>
      <c r="C3" s="290"/>
      <c r="D3" s="290"/>
      <c r="E3" s="290"/>
      <c r="F3" s="290"/>
      <c r="G3" s="290"/>
      <c r="H3" s="290"/>
      <c r="I3" s="290"/>
    </row>
    <row r="4" spans="1:9" x14ac:dyDescent="0.2">
      <c r="A4" s="282" t="s">
        <v>465</v>
      </c>
      <c r="B4" s="236"/>
      <c r="C4" s="236"/>
      <c r="D4" s="236"/>
      <c r="E4" s="236"/>
      <c r="F4" s="236"/>
      <c r="G4" s="236"/>
      <c r="H4" s="236"/>
      <c r="I4" s="237"/>
    </row>
    <row r="5" spans="1:9" ht="23.25" x14ac:dyDescent="0.2">
      <c r="A5" s="285" t="s">
        <v>2</v>
      </c>
      <c r="B5" s="241"/>
      <c r="C5" s="241"/>
      <c r="D5" s="241"/>
      <c r="E5" s="241"/>
      <c r="F5" s="241"/>
      <c r="G5" s="28" t="s">
        <v>103</v>
      </c>
      <c r="H5" s="29" t="s">
        <v>299</v>
      </c>
      <c r="I5" s="29" t="s">
        <v>278</v>
      </c>
    </row>
    <row r="6" spans="1:9" x14ac:dyDescent="0.2">
      <c r="A6" s="286">
        <v>1</v>
      </c>
      <c r="B6" s="241"/>
      <c r="C6" s="241"/>
      <c r="D6" s="241"/>
      <c r="E6" s="241"/>
      <c r="F6" s="241"/>
      <c r="G6" s="105">
        <v>2</v>
      </c>
      <c r="H6" s="29" t="s">
        <v>166</v>
      </c>
      <c r="I6" s="29" t="s">
        <v>167</v>
      </c>
    </row>
    <row r="7" spans="1:9" x14ac:dyDescent="0.2">
      <c r="A7" s="297" t="s">
        <v>168</v>
      </c>
      <c r="B7" s="298"/>
      <c r="C7" s="298"/>
      <c r="D7" s="298"/>
      <c r="E7" s="298"/>
      <c r="F7" s="298"/>
      <c r="G7" s="298"/>
      <c r="H7" s="298"/>
      <c r="I7" s="299"/>
    </row>
    <row r="8" spans="1:9" x14ac:dyDescent="0.2">
      <c r="A8" s="300" t="s">
        <v>220</v>
      </c>
      <c r="B8" s="300"/>
      <c r="C8" s="300"/>
      <c r="D8" s="300"/>
      <c r="E8" s="300"/>
      <c r="F8" s="300"/>
      <c r="G8" s="10">
        <v>1</v>
      </c>
      <c r="H8" s="106">
        <v>146013582</v>
      </c>
      <c r="I8" s="106">
        <v>156506467</v>
      </c>
    </row>
    <row r="9" spans="1:9" x14ac:dyDescent="0.2">
      <c r="A9" s="287" t="s">
        <v>221</v>
      </c>
      <c r="B9" s="287"/>
      <c r="C9" s="287"/>
      <c r="D9" s="287"/>
      <c r="E9" s="287"/>
      <c r="F9" s="287"/>
      <c r="G9" s="11">
        <v>2</v>
      </c>
      <c r="H9" s="107">
        <v>0</v>
      </c>
      <c r="I9" s="107">
        <v>0</v>
      </c>
    </row>
    <row r="10" spans="1:9" x14ac:dyDescent="0.2">
      <c r="A10" s="287" t="s">
        <v>222</v>
      </c>
      <c r="B10" s="287"/>
      <c r="C10" s="287"/>
      <c r="D10" s="287"/>
      <c r="E10" s="287"/>
      <c r="F10" s="287"/>
      <c r="G10" s="11">
        <v>3</v>
      </c>
      <c r="H10" s="107">
        <v>55879</v>
      </c>
      <c r="I10" s="107">
        <v>24021</v>
      </c>
    </row>
    <row r="11" spans="1:9" x14ac:dyDescent="0.2">
      <c r="A11" s="287" t="s">
        <v>223</v>
      </c>
      <c r="B11" s="287"/>
      <c r="C11" s="287"/>
      <c r="D11" s="287"/>
      <c r="E11" s="287"/>
      <c r="F11" s="287"/>
      <c r="G11" s="11">
        <v>4</v>
      </c>
      <c r="H11" s="107">
        <v>1105739</v>
      </c>
      <c r="I11" s="107">
        <v>4417341</v>
      </c>
    </row>
    <row r="12" spans="1:9" x14ac:dyDescent="0.2">
      <c r="A12" s="287" t="s">
        <v>378</v>
      </c>
      <c r="B12" s="287"/>
      <c r="C12" s="287"/>
      <c r="D12" s="287"/>
      <c r="E12" s="287"/>
      <c r="F12" s="287"/>
      <c r="G12" s="11">
        <v>5</v>
      </c>
      <c r="H12" s="107">
        <v>3041918</v>
      </c>
      <c r="I12" s="107">
        <v>5576957</v>
      </c>
    </row>
    <row r="13" spans="1:9" ht="24.6" customHeight="1" x14ac:dyDescent="0.2">
      <c r="A13" s="288" t="s">
        <v>379</v>
      </c>
      <c r="B13" s="288"/>
      <c r="C13" s="288"/>
      <c r="D13" s="288"/>
      <c r="E13" s="288"/>
      <c r="F13" s="288"/>
      <c r="G13" s="25">
        <v>6</v>
      </c>
      <c r="H13" s="108">
        <f>SUM(H8:H12)</f>
        <v>150217118</v>
      </c>
      <c r="I13" s="108">
        <f>SUM(I8:I12)</f>
        <v>166524786</v>
      </c>
    </row>
    <row r="14" spans="1:9" ht="12.75" customHeight="1" x14ac:dyDescent="0.2">
      <c r="A14" s="287" t="s">
        <v>380</v>
      </c>
      <c r="B14" s="287"/>
      <c r="C14" s="287"/>
      <c r="D14" s="287"/>
      <c r="E14" s="287"/>
      <c r="F14" s="287"/>
      <c r="G14" s="11">
        <v>7</v>
      </c>
      <c r="H14" s="107">
        <v>-106836239</v>
      </c>
      <c r="I14" s="107">
        <v>-118163272</v>
      </c>
    </row>
    <row r="15" spans="1:9" ht="12.75" customHeight="1" x14ac:dyDescent="0.2">
      <c r="A15" s="287" t="s">
        <v>381</v>
      </c>
      <c r="B15" s="287"/>
      <c r="C15" s="287"/>
      <c r="D15" s="287"/>
      <c r="E15" s="287"/>
      <c r="F15" s="287"/>
      <c r="G15" s="11">
        <v>8</v>
      </c>
      <c r="H15" s="107">
        <v>-20498352</v>
      </c>
      <c r="I15" s="107">
        <v>-24793321</v>
      </c>
    </row>
    <row r="16" spans="1:9" ht="12.75" customHeight="1" x14ac:dyDescent="0.2">
      <c r="A16" s="287" t="s">
        <v>382</v>
      </c>
      <c r="B16" s="287"/>
      <c r="C16" s="287"/>
      <c r="D16" s="287"/>
      <c r="E16" s="287"/>
      <c r="F16" s="287"/>
      <c r="G16" s="11">
        <v>9</v>
      </c>
      <c r="H16" s="107">
        <v>-637724</v>
      </c>
      <c r="I16" s="107">
        <v>-1143036</v>
      </c>
    </row>
    <row r="17" spans="1:9" ht="12.75" customHeight="1" x14ac:dyDescent="0.2">
      <c r="A17" s="287" t="s">
        <v>383</v>
      </c>
      <c r="B17" s="287"/>
      <c r="C17" s="287"/>
      <c r="D17" s="287"/>
      <c r="E17" s="287"/>
      <c r="F17" s="287"/>
      <c r="G17" s="11">
        <v>10</v>
      </c>
      <c r="H17" s="107">
        <v>0</v>
      </c>
      <c r="I17" s="107">
        <v>-138378</v>
      </c>
    </row>
    <row r="18" spans="1:9" ht="12.75" customHeight="1" x14ac:dyDescent="0.2">
      <c r="A18" s="287" t="s">
        <v>384</v>
      </c>
      <c r="B18" s="287"/>
      <c r="C18" s="287"/>
      <c r="D18" s="287"/>
      <c r="E18" s="287"/>
      <c r="F18" s="287"/>
      <c r="G18" s="11">
        <v>11</v>
      </c>
      <c r="H18" s="107">
        <v>-110732</v>
      </c>
      <c r="I18" s="107">
        <v>-1662</v>
      </c>
    </row>
    <row r="19" spans="1:9" ht="12.75" customHeight="1" x14ac:dyDescent="0.2">
      <c r="A19" s="287" t="s">
        <v>385</v>
      </c>
      <c r="B19" s="287"/>
      <c r="C19" s="287"/>
      <c r="D19" s="287"/>
      <c r="E19" s="287"/>
      <c r="F19" s="287"/>
      <c r="G19" s="11">
        <v>12</v>
      </c>
      <c r="H19" s="107">
        <v>-4990146</v>
      </c>
      <c r="I19" s="107">
        <v>-7014981</v>
      </c>
    </row>
    <row r="20" spans="1:9" ht="26.25" customHeight="1" x14ac:dyDescent="0.2">
      <c r="A20" s="288" t="s">
        <v>386</v>
      </c>
      <c r="B20" s="288"/>
      <c r="C20" s="288"/>
      <c r="D20" s="288"/>
      <c r="E20" s="288"/>
      <c r="F20" s="288"/>
      <c r="G20" s="25">
        <v>13</v>
      </c>
      <c r="H20" s="108">
        <f>SUM(H14:H19)</f>
        <v>-133073193</v>
      </c>
      <c r="I20" s="108">
        <f>SUM(I14:I19)</f>
        <v>-151254650</v>
      </c>
    </row>
    <row r="21" spans="1:9" ht="27.6" customHeight="1" x14ac:dyDescent="0.2">
      <c r="A21" s="296" t="s">
        <v>387</v>
      </c>
      <c r="B21" s="296"/>
      <c r="C21" s="296"/>
      <c r="D21" s="296"/>
      <c r="E21" s="296"/>
      <c r="F21" s="296"/>
      <c r="G21" s="26">
        <v>14</v>
      </c>
      <c r="H21" s="109">
        <f>H13+H20</f>
        <v>17143925</v>
      </c>
      <c r="I21" s="109">
        <f>I13+I20</f>
        <v>15270136</v>
      </c>
    </row>
    <row r="22" spans="1:9" x14ac:dyDescent="0.2">
      <c r="A22" s="297" t="s">
        <v>188</v>
      </c>
      <c r="B22" s="298"/>
      <c r="C22" s="298"/>
      <c r="D22" s="298"/>
      <c r="E22" s="298"/>
      <c r="F22" s="298"/>
      <c r="G22" s="298"/>
      <c r="H22" s="298"/>
      <c r="I22" s="299"/>
    </row>
    <row r="23" spans="1:9" ht="26.45" customHeight="1" x14ac:dyDescent="0.2">
      <c r="A23" s="300" t="s">
        <v>224</v>
      </c>
      <c r="B23" s="300"/>
      <c r="C23" s="300"/>
      <c r="D23" s="300"/>
      <c r="E23" s="300"/>
      <c r="F23" s="300"/>
      <c r="G23" s="10">
        <v>15</v>
      </c>
      <c r="H23" s="106">
        <v>1269143</v>
      </c>
      <c r="I23" s="106">
        <v>2923411</v>
      </c>
    </row>
    <row r="24" spans="1:9" ht="12.75" customHeight="1" x14ac:dyDescent="0.2">
      <c r="A24" s="287" t="s">
        <v>225</v>
      </c>
      <c r="B24" s="287"/>
      <c r="C24" s="287"/>
      <c r="D24" s="287"/>
      <c r="E24" s="287"/>
      <c r="F24" s="287"/>
      <c r="G24" s="10">
        <v>16</v>
      </c>
      <c r="H24" s="107">
        <v>135811</v>
      </c>
      <c r="I24" s="107">
        <v>772316</v>
      </c>
    </row>
    <row r="25" spans="1:9" ht="12.75" customHeight="1" x14ac:dyDescent="0.2">
      <c r="A25" s="287" t="s">
        <v>226</v>
      </c>
      <c r="B25" s="287"/>
      <c r="C25" s="287"/>
      <c r="D25" s="287"/>
      <c r="E25" s="287"/>
      <c r="F25" s="287"/>
      <c r="G25" s="10">
        <v>17</v>
      </c>
      <c r="H25" s="107">
        <v>211633</v>
      </c>
      <c r="I25" s="107">
        <v>912152</v>
      </c>
    </row>
    <row r="26" spans="1:9" ht="12.75" customHeight="1" x14ac:dyDescent="0.2">
      <c r="A26" s="287" t="s">
        <v>227</v>
      </c>
      <c r="B26" s="287"/>
      <c r="C26" s="287"/>
      <c r="D26" s="287"/>
      <c r="E26" s="287"/>
      <c r="F26" s="287"/>
      <c r="G26" s="10">
        <v>18</v>
      </c>
      <c r="H26" s="107">
        <v>49635685</v>
      </c>
      <c r="I26" s="107">
        <v>76169953</v>
      </c>
    </row>
    <row r="27" spans="1:9" ht="12.75" customHeight="1" x14ac:dyDescent="0.2">
      <c r="A27" s="287" t="s">
        <v>228</v>
      </c>
      <c r="B27" s="287"/>
      <c r="C27" s="287"/>
      <c r="D27" s="287"/>
      <c r="E27" s="287"/>
      <c r="F27" s="287"/>
      <c r="G27" s="10">
        <v>19</v>
      </c>
      <c r="H27" s="107">
        <v>11300000</v>
      </c>
      <c r="I27" s="107">
        <v>23675000</v>
      </c>
    </row>
    <row r="28" spans="1:9" ht="12.75" customHeight="1" x14ac:dyDescent="0.2">
      <c r="A28" s="287" t="s">
        <v>229</v>
      </c>
      <c r="B28" s="287"/>
      <c r="C28" s="287"/>
      <c r="D28" s="287"/>
      <c r="E28" s="287"/>
      <c r="F28" s="287"/>
      <c r="G28" s="10">
        <v>20</v>
      </c>
      <c r="H28" s="107">
        <v>0</v>
      </c>
      <c r="I28" s="107">
        <v>0</v>
      </c>
    </row>
    <row r="29" spans="1:9" ht="24" customHeight="1" x14ac:dyDescent="0.2">
      <c r="A29" s="293" t="s">
        <v>388</v>
      </c>
      <c r="B29" s="293"/>
      <c r="C29" s="293"/>
      <c r="D29" s="293"/>
      <c r="E29" s="293"/>
      <c r="F29" s="293"/>
      <c r="G29" s="25">
        <v>21</v>
      </c>
      <c r="H29" s="110">
        <f>SUM(H23:H28)</f>
        <v>62552272</v>
      </c>
      <c r="I29" s="110">
        <f>SUM(I23:I28)</f>
        <v>104452832</v>
      </c>
    </row>
    <row r="30" spans="1:9" ht="27" customHeight="1" x14ac:dyDescent="0.2">
      <c r="A30" s="287" t="s">
        <v>230</v>
      </c>
      <c r="B30" s="287"/>
      <c r="C30" s="287"/>
      <c r="D30" s="287"/>
      <c r="E30" s="287"/>
      <c r="F30" s="287"/>
      <c r="G30" s="11">
        <v>22</v>
      </c>
      <c r="H30" s="107">
        <v>-2372878</v>
      </c>
      <c r="I30" s="107">
        <v>-5944472</v>
      </c>
    </row>
    <row r="31" spans="1:9" ht="12.75" customHeight="1" x14ac:dyDescent="0.2">
      <c r="A31" s="287" t="s">
        <v>231</v>
      </c>
      <c r="B31" s="287"/>
      <c r="C31" s="287"/>
      <c r="D31" s="287"/>
      <c r="E31" s="287"/>
      <c r="F31" s="287"/>
      <c r="G31" s="11">
        <v>23</v>
      </c>
      <c r="H31" s="107">
        <v>-24382852</v>
      </c>
      <c r="I31" s="107">
        <v>-23796927</v>
      </c>
    </row>
    <row r="32" spans="1:9" ht="12.75" customHeight="1" x14ac:dyDescent="0.2">
      <c r="A32" s="287" t="s">
        <v>389</v>
      </c>
      <c r="B32" s="287"/>
      <c r="C32" s="287"/>
      <c r="D32" s="287"/>
      <c r="E32" s="287"/>
      <c r="F32" s="287"/>
      <c r="G32" s="11">
        <v>24</v>
      </c>
      <c r="H32" s="107">
        <v>-28500000</v>
      </c>
      <c r="I32" s="107">
        <v>-30545736</v>
      </c>
    </row>
    <row r="33" spans="1:9" ht="12.75" customHeight="1" x14ac:dyDescent="0.2">
      <c r="A33" s="287" t="s">
        <v>232</v>
      </c>
      <c r="B33" s="287"/>
      <c r="C33" s="287"/>
      <c r="D33" s="287"/>
      <c r="E33" s="287"/>
      <c r="F33" s="287"/>
      <c r="G33" s="11">
        <v>25</v>
      </c>
      <c r="H33" s="107">
        <v>0</v>
      </c>
      <c r="I33" s="107">
        <v>0</v>
      </c>
    </row>
    <row r="34" spans="1:9" ht="12.75" customHeight="1" x14ac:dyDescent="0.2">
      <c r="A34" s="287" t="s">
        <v>233</v>
      </c>
      <c r="B34" s="287"/>
      <c r="C34" s="287"/>
      <c r="D34" s="287"/>
      <c r="E34" s="287"/>
      <c r="F34" s="287"/>
      <c r="G34" s="11">
        <v>26</v>
      </c>
      <c r="H34" s="107">
        <v>0</v>
      </c>
      <c r="I34" s="107">
        <v>-11592</v>
      </c>
    </row>
    <row r="35" spans="1:9" ht="25.9" customHeight="1" x14ac:dyDescent="0.2">
      <c r="A35" s="293" t="s">
        <v>390</v>
      </c>
      <c r="B35" s="293"/>
      <c r="C35" s="293"/>
      <c r="D35" s="293"/>
      <c r="E35" s="293"/>
      <c r="F35" s="293"/>
      <c r="G35" s="25">
        <v>27</v>
      </c>
      <c r="H35" s="110">
        <f>SUM(H30:H34)</f>
        <v>-55255730</v>
      </c>
      <c r="I35" s="110">
        <f>SUM(I30:I34)</f>
        <v>-60298727</v>
      </c>
    </row>
    <row r="36" spans="1:9" ht="28.15" customHeight="1" x14ac:dyDescent="0.2">
      <c r="A36" s="296" t="s">
        <v>391</v>
      </c>
      <c r="B36" s="296"/>
      <c r="C36" s="296"/>
      <c r="D36" s="296"/>
      <c r="E36" s="296"/>
      <c r="F36" s="296"/>
      <c r="G36" s="26">
        <v>28</v>
      </c>
      <c r="H36" s="111">
        <f>H29+H35</f>
        <v>7296542</v>
      </c>
      <c r="I36" s="111">
        <f>I29+I35</f>
        <v>44154105</v>
      </c>
    </row>
    <row r="37" spans="1:9" x14ac:dyDescent="0.2">
      <c r="A37" s="297" t="s">
        <v>203</v>
      </c>
      <c r="B37" s="298"/>
      <c r="C37" s="298"/>
      <c r="D37" s="298"/>
      <c r="E37" s="298"/>
      <c r="F37" s="298"/>
      <c r="G37" s="298">
        <v>0</v>
      </c>
      <c r="H37" s="298"/>
      <c r="I37" s="299"/>
    </row>
    <row r="38" spans="1:9" ht="12.75" customHeight="1" x14ac:dyDescent="0.2">
      <c r="A38" s="301" t="s">
        <v>234</v>
      </c>
      <c r="B38" s="301"/>
      <c r="C38" s="301"/>
      <c r="D38" s="301"/>
      <c r="E38" s="301"/>
      <c r="F38" s="301"/>
      <c r="G38" s="10">
        <v>29</v>
      </c>
      <c r="H38" s="106">
        <v>0</v>
      </c>
      <c r="I38" s="106">
        <v>0</v>
      </c>
    </row>
    <row r="39" spans="1:9" ht="25.15" customHeight="1" x14ac:dyDescent="0.2">
      <c r="A39" s="292" t="s">
        <v>235</v>
      </c>
      <c r="B39" s="292"/>
      <c r="C39" s="292"/>
      <c r="D39" s="292"/>
      <c r="E39" s="292"/>
      <c r="F39" s="292"/>
      <c r="G39" s="11">
        <v>30</v>
      </c>
      <c r="H39" s="107">
        <v>0</v>
      </c>
      <c r="I39" s="107">
        <v>0</v>
      </c>
    </row>
    <row r="40" spans="1:9" ht="12.75" customHeight="1" x14ac:dyDescent="0.2">
      <c r="A40" s="292" t="s">
        <v>236</v>
      </c>
      <c r="B40" s="292"/>
      <c r="C40" s="292"/>
      <c r="D40" s="292"/>
      <c r="E40" s="292"/>
      <c r="F40" s="292"/>
      <c r="G40" s="11">
        <v>31</v>
      </c>
      <c r="H40" s="107">
        <v>85137</v>
      </c>
      <c r="I40" s="107">
        <v>0</v>
      </c>
    </row>
    <row r="41" spans="1:9" ht="12.75" customHeight="1" x14ac:dyDescent="0.2">
      <c r="A41" s="292" t="s">
        <v>237</v>
      </c>
      <c r="B41" s="292"/>
      <c r="C41" s="292"/>
      <c r="D41" s="292"/>
      <c r="E41" s="292"/>
      <c r="F41" s="292"/>
      <c r="G41" s="11">
        <v>32</v>
      </c>
      <c r="H41" s="107">
        <v>263968</v>
      </c>
      <c r="I41" s="107">
        <v>23298</v>
      </c>
    </row>
    <row r="42" spans="1:9" ht="25.9" customHeight="1" x14ac:dyDescent="0.2">
      <c r="A42" s="293" t="s">
        <v>392</v>
      </c>
      <c r="B42" s="293"/>
      <c r="C42" s="293"/>
      <c r="D42" s="293"/>
      <c r="E42" s="293"/>
      <c r="F42" s="293"/>
      <c r="G42" s="25">
        <v>33</v>
      </c>
      <c r="H42" s="110">
        <f>H41+H40+H39+H38</f>
        <v>349105</v>
      </c>
      <c r="I42" s="110">
        <f>I41+I40+I39+I38</f>
        <v>23298</v>
      </c>
    </row>
    <row r="43" spans="1:9" ht="24.6" customHeight="1" x14ac:dyDescent="0.2">
      <c r="A43" s="292" t="s">
        <v>238</v>
      </c>
      <c r="B43" s="292"/>
      <c r="C43" s="292"/>
      <c r="D43" s="292"/>
      <c r="E43" s="292"/>
      <c r="F43" s="292"/>
      <c r="G43" s="11">
        <v>34</v>
      </c>
      <c r="H43" s="107">
        <v>-5000000</v>
      </c>
      <c r="I43" s="107">
        <v>-23000000</v>
      </c>
    </row>
    <row r="44" spans="1:9" ht="12.75" customHeight="1" x14ac:dyDescent="0.2">
      <c r="A44" s="292" t="s">
        <v>239</v>
      </c>
      <c r="B44" s="292"/>
      <c r="C44" s="292"/>
      <c r="D44" s="292"/>
      <c r="E44" s="292"/>
      <c r="F44" s="292"/>
      <c r="G44" s="11">
        <v>35</v>
      </c>
      <c r="H44" s="107">
        <v>-7644598</v>
      </c>
      <c r="I44" s="107">
        <v>-10194719</v>
      </c>
    </row>
    <row r="45" spans="1:9" ht="12.75" customHeight="1" x14ac:dyDescent="0.2">
      <c r="A45" s="292" t="s">
        <v>240</v>
      </c>
      <c r="B45" s="292"/>
      <c r="C45" s="292"/>
      <c r="D45" s="292"/>
      <c r="E45" s="292"/>
      <c r="F45" s="292"/>
      <c r="G45" s="11">
        <v>36</v>
      </c>
      <c r="H45" s="107">
        <v>-105601</v>
      </c>
      <c r="I45" s="107">
        <v>-202048</v>
      </c>
    </row>
    <row r="46" spans="1:9" ht="21" customHeight="1" x14ac:dyDescent="0.2">
      <c r="A46" s="292" t="s">
        <v>241</v>
      </c>
      <c r="B46" s="292"/>
      <c r="C46" s="292"/>
      <c r="D46" s="292"/>
      <c r="E46" s="292"/>
      <c r="F46" s="292"/>
      <c r="G46" s="11">
        <v>37</v>
      </c>
      <c r="H46" s="107">
        <v>0</v>
      </c>
      <c r="I46" s="107">
        <v>0</v>
      </c>
    </row>
    <row r="47" spans="1:9" ht="12.75" customHeight="1" x14ac:dyDescent="0.2">
      <c r="A47" s="292" t="s">
        <v>242</v>
      </c>
      <c r="B47" s="292"/>
      <c r="C47" s="292"/>
      <c r="D47" s="292"/>
      <c r="E47" s="292"/>
      <c r="F47" s="292"/>
      <c r="G47" s="11">
        <v>38</v>
      </c>
      <c r="H47" s="107">
        <v>-11709192</v>
      </c>
      <c r="I47" s="107">
        <v>-25367823</v>
      </c>
    </row>
    <row r="48" spans="1:9" ht="22.9" customHeight="1" x14ac:dyDescent="0.2">
      <c r="A48" s="293" t="s">
        <v>393</v>
      </c>
      <c r="B48" s="293"/>
      <c r="C48" s="293"/>
      <c r="D48" s="293"/>
      <c r="E48" s="293"/>
      <c r="F48" s="293"/>
      <c r="G48" s="25">
        <v>39</v>
      </c>
      <c r="H48" s="110">
        <f>H47+H46+H45+H44+H43</f>
        <v>-24459391</v>
      </c>
      <c r="I48" s="110">
        <f>I47+I46+I45+I44+I43</f>
        <v>-58764590</v>
      </c>
    </row>
    <row r="49" spans="1:9" ht="25.9" customHeight="1" x14ac:dyDescent="0.2">
      <c r="A49" s="294" t="s">
        <v>423</v>
      </c>
      <c r="B49" s="294"/>
      <c r="C49" s="294"/>
      <c r="D49" s="294"/>
      <c r="E49" s="294"/>
      <c r="F49" s="294"/>
      <c r="G49" s="25">
        <v>40</v>
      </c>
      <c r="H49" s="110">
        <f>H48+H42</f>
        <v>-24110286</v>
      </c>
      <c r="I49" s="110">
        <f>I48+I42</f>
        <v>-58741292</v>
      </c>
    </row>
    <row r="50" spans="1:9" ht="12.75" customHeight="1" x14ac:dyDescent="0.2">
      <c r="A50" s="287" t="s">
        <v>243</v>
      </c>
      <c r="B50" s="287"/>
      <c r="C50" s="287"/>
      <c r="D50" s="287"/>
      <c r="E50" s="287"/>
      <c r="F50" s="287"/>
      <c r="G50" s="11">
        <v>41</v>
      </c>
      <c r="H50" s="107">
        <v>-18407</v>
      </c>
      <c r="I50" s="107">
        <v>-22541</v>
      </c>
    </row>
    <row r="51" spans="1:9" ht="25.9" customHeight="1" x14ac:dyDescent="0.2">
      <c r="A51" s="294" t="s">
        <v>394</v>
      </c>
      <c r="B51" s="294"/>
      <c r="C51" s="294"/>
      <c r="D51" s="294"/>
      <c r="E51" s="294"/>
      <c r="F51" s="294"/>
      <c r="G51" s="25">
        <v>42</v>
      </c>
      <c r="H51" s="110">
        <f>H21+H36+H49+H50</f>
        <v>311774</v>
      </c>
      <c r="I51" s="110">
        <f>I21+I36+I49+I50</f>
        <v>660408</v>
      </c>
    </row>
    <row r="52" spans="1:9" ht="12.75" customHeight="1" x14ac:dyDescent="0.2">
      <c r="A52" s="295" t="s">
        <v>217</v>
      </c>
      <c r="B52" s="295"/>
      <c r="C52" s="295"/>
      <c r="D52" s="295"/>
      <c r="E52" s="295"/>
      <c r="F52" s="295"/>
      <c r="G52" s="11">
        <v>43</v>
      </c>
      <c r="H52" s="107">
        <v>7293613</v>
      </c>
      <c r="I52" s="107">
        <v>20907996</v>
      </c>
    </row>
    <row r="53" spans="1:9" ht="31.9" customHeight="1" x14ac:dyDescent="0.2">
      <c r="A53" s="291" t="s">
        <v>395</v>
      </c>
      <c r="B53" s="291"/>
      <c r="C53" s="291"/>
      <c r="D53" s="291"/>
      <c r="E53" s="291"/>
      <c r="F53" s="291"/>
      <c r="G53" s="27">
        <v>44</v>
      </c>
      <c r="H53" s="112">
        <f>H52+H51</f>
        <v>7605387</v>
      </c>
      <c r="I53" s="112">
        <f>I52+I51</f>
        <v>21568404</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&amp;C&amp;"Aptos"&amp;10&amp;K000000 Interno&amp;1#_x000D_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80" zoomScaleNormal="100" zoomScaleSheetLayoutView="80" workbookViewId="0">
      <selection activeCell="A7" sqref="A7:F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313" t="s">
        <v>244</v>
      </c>
      <c r="B1" s="314"/>
      <c r="C1" s="314"/>
      <c r="D1" s="314"/>
      <c r="E1" s="314"/>
      <c r="F1" s="314"/>
      <c r="G1" s="314"/>
      <c r="H1" s="314"/>
      <c r="I1" s="314"/>
      <c r="J1" s="314"/>
      <c r="K1" s="14"/>
    </row>
    <row r="2" spans="1:26" ht="15.75" x14ac:dyDescent="0.2">
      <c r="A2" s="2"/>
      <c r="B2" s="3"/>
      <c r="C2" s="315" t="s">
        <v>245</v>
      </c>
      <c r="D2" s="315"/>
      <c r="E2" s="5">
        <v>46023</v>
      </c>
      <c r="F2" s="4" t="s">
        <v>0</v>
      </c>
      <c r="G2" s="5">
        <v>46295</v>
      </c>
      <c r="H2" s="15"/>
      <c r="I2" s="15"/>
      <c r="J2" s="15"/>
      <c r="K2" s="14"/>
      <c r="Y2" s="16" t="s">
        <v>438</v>
      </c>
    </row>
    <row r="3" spans="1:26" ht="13.5" customHeight="1" x14ac:dyDescent="0.2">
      <c r="A3" s="316" t="s">
        <v>246</v>
      </c>
      <c r="B3" s="317"/>
      <c r="C3" s="317"/>
      <c r="D3" s="317"/>
      <c r="E3" s="317"/>
      <c r="F3" s="317"/>
      <c r="G3" s="316" t="s">
        <v>3</v>
      </c>
      <c r="H3" s="309" t="s">
        <v>247</v>
      </c>
      <c r="I3" s="309"/>
      <c r="J3" s="309"/>
      <c r="K3" s="309"/>
      <c r="L3" s="309"/>
      <c r="M3" s="309"/>
      <c r="N3" s="309"/>
      <c r="O3" s="309"/>
      <c r="P3" s="309"/>
      <c r="Q3" s="309"/>
      <c r="R3" s="309"/>
      <c r="S3" s="309"/>
      <c r="T3" s="309"/>
      <c r="U3" s="309"/>
      <c r="V3" s="309"/>
      <c r="W3" s="309"/>
      <c r="X3" s="309"/>
      <c r="Y3" s="309" t="s">
        <v>248</v>
      </c>
      <c r="Z3" s="309" t="s">
        <v>249</v>
      </c>
    </row>
    <row r="4" spans="1:26" ht="90" x14ac:dyDescent="0.2">
      <c r="A4" s="317"/>
      <c r="B4" s="317"/>
      <c r="C4" s="317"/>
      <c r="D4" s="317"/>
      <c r="E4" s="317"/>
      <c r="F4" s="317"/>
      <c r="G4" s="307"/>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310"/>
      <c r="Z4" s="310"/>
    </row>
    <row r="5" spans="1:26" ht="22.5" x14ac:dyDescent="0.2">
      <c r="A5" s="311">
        <v>1</v>
      </c>
      <c r="B5" s="311"/>
      <c r="C5" s="311"/>
      <c r="D5" s="311"/>
      <c r="E5" s="311"/>
      <c r="F5" s="31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305" t="s">
        <v>263</v>
      </c>
      <c r="B6" s="305"/>
      <c r="C6" s="305"/>
      <c r="D6" s="305"/>
      <c r="E6" s="305"/>
      <c r="F6" s="305"/>
      <c r="G6" s="305"/>
      <c r="H6" s="305"/>
      <c r="I6" s="305"/>
      <c r="J6" s="305"/>
      <c r="K6" s="305"/>
      <c r="L6" s="305"/>
      <c r="M6" s="305"/>
      <c r="N6" s="312"/>
      <c r="O6" s="312"/>
      <c r="P6" s="312"/>
      <c r="Q6" s="312"/>
      <c r="R6" s="312"/>
      <c r="S6" s="312"/>
      <c r="T6" s="312"/>
      <c r="U6" s="312"/>
      <c r="V6" s="312"/>
      <c r="W6" s="312"/>
      <c r="X6" s="312"/>
      <c r="Y6" s="312"/>
      <c r="Z6" s="306"/>
    </row>
    <row r="7" spans="1:26" x14ac:dyDescent="0.2">
      <c r="A7" s="308" t="s">
        <v>296</v>
      </c>
      <c r="B7" s="308"/>
      <c r="C7" s="308"/>
      <c r="D7" s="308"/>
      <c r="E7" s="308"/>
      <c r="F7" s="308"/>
      <c r="G7" s="117">
        <v>1</v>
      </c>
      <c r="H7" s="120">
        <v>159471378</v>
      </c>
      <c r="I7" s="120">
        <v>1073176</v>
      </c>
      <c r="J7" s="120">
        <v>9325953</v>
      </c>
      <c r="K7" s="120">
        <v>5998550</v>
      </c>
      <c r="L7" s="120">
        <v>1998550</v>
      </c>
      <c r="M7" s="120">
        <v>34899714</v>
      </c>
      <c r="N7" s="120">
        <v>20448366</v>
      </c>
      <c r="O7" s="120">
        <v>0</v>
      </c>
      <c r="P7" s="120">
        <v>0</v>
      </c>
      <c r="Q7" s="120">
        <v>0</v>
      </c>
      <c r="R7" s="120">
        <v>0</v>
      </c>
      <c r="S7" s="120">
        <v>0</v>
      </c>
      <c r="T7" s="120">
        <v>0</v>
      </c>
      <c r="U7" s="120">
        <v>0</v>
      </c>
      <c r="V7" s="120">
        <v>6441028</v>
      </c>
      <c r="W7" s="120">
        <v>31453933</v>
      </c>
      <c r="X7" s="122">
        <f>H7+I7+J7+K7-L7+M7+N7+O7+P7+Q7+R7+V7+W7+S7+T7+U7</f>
        <v>267113548</v>
      </c>
      <c r="Y7" s="120">
        <v>0</v>
      </c>
      <c r="Z7" s="122">
        <f>X7+Y7</f>
        <v>267113548</v>
      </c>
    </row>
    <row r="8" spans="1:26" x14ac:dyDescent="0.2">
      <c r="A8" s="303" t="s">
        <v>264</v>
      </c>
      <c r="B8" s="303"/>
      <c r="C8" s="303"/>
      <c r="D8" s="303"/>
      <c r="E8" s="303"/>
      <c r="F8" s="30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303" t="s">
        <v>265</v>
      </c>
      <c r="B9" s="303"/>
      <c r="C9" s="303"/>
      <c r="D9" s="303"/>
      <c r="E9" s="303"/>
      <c r="F9" s="30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304" t="s">
        <v>297</v>
      </c>
      <c r="B10" s="304"/>
      <c r="C10" s="304"/>
      <c r="D10" s="304"/>
      <c r="E10" s="304"/>
      <c r="F10" s="304"/>
      <c r="G10" s="118">
        <v>4</v>
      </c>
      <c r="H10" s="122">
        <f>H7+H8+H9</f>
        <v>159471378</v>
      </c>
      <c r="I10" s="122">
        <f t="shared" ref="I10:Z10" si="2">I7+I8+I9</f>
        <v>1073176</v>
      </c>
      <c r="J10" s="122">
        <f t="shared" si="2"/>
        <v>9325953</v>
      </c>
      <c r="K10" s="122">
        <f>K7+K8+K9</f>
        <v>5998550</v>
      </c>
      <c r="L10" s="122">
        <f t="shared" si="2"/>
        <v>1998550</v>
      </c>
      <c r="M10" s="122">
        <f t="shared" si="2"/>
        <v>34899714</v>
      </c>
      <c r="N10" s="122">
        <f t="shared" si="2"/>
        <v>20448366</v>
      </c>
      <c r="O10" s="122">
        <f t="shared" si="2"/>
        <v>0</v>
      </c>
      <c r="P10" s="122">
        <f t="shared" si="2"/>
        <v>0</v>
      </c>
      <c r="Q10" s="122">
        <f t="shared" si="2"/>
        <v>0</v>
      </c>
      <c r="R10" s="122">
        <f t="shared" si="2"/>
        <v>0</v>
      </c>
      <c r="S10" s="122">
        <f t="shared" si="2"/>
        <v>0</v>
      </c>
      <c r="T10" s="122">
        <f>T7+T8+T9</f>
        <v>0</v>
      </c>
      <c r="U10" s="122">
        <f>U7+U8+U9</f>
        <v>0</v>
      </c>
      <c r="V10" s="122">
        <f>V7+V8+V9</f>
        <v>6441028</v>
      </c>
      <c r="W10" s="122">
        <f>W7+W8+W9</f>
        <v>31453933</v>
      </c>
      <c r="X10" s="122">
        <f>X7+X8+X9</f>
        <v>267113548</v>
      </c>
      <c r="Y10" s="122">
        <f t="shared" si="2"/>
        <v>0</v>
      </c>
      <c r="Z10" s="122">
        <f t="shared" si="2"/>
        <v>267113548</v>
      </c>
    </row>
    <row r="11" spans="1:26" x14ac:dyDescent="0.2">
      <c r="A11" s="303" t="s">
        <v>266</v>
      </c>
      <c r="B11" s="303"/>
      <c r="C11" s="303"/>
      <c r="D11" s="303"/>
      <c r="E11" s="303"/>
      <c r="F11" s="30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80142080</v>
      </c>
      <c r="X11" s="122">
        <f>H11+I11+J11+K11-L11+M11+N11+O11+P11+Q11+R11+V11+W11+S11+T11+U11</f>
        <v>80142080</v>
      </c>
      <c r="Y11" s="120">
        <v>0</v>
      </c>
      <c r="Z11" s="122">
        <f t="shared" ref="Z11:Z29" si="3">X11+Y11</f>
        <v>80142080</v>
      </c>
    </row>
    <row r="12" spans="1:26" x14ac:dyDescent="0.2">
      <c r="A12" s="303" t="s">
        <v>267</v>
      </c>
      <c r="B12" s="303"/>
      <c r="C12" s="303"/>
      <c r="D12" s="303"/>
      <c r="E12" s="303"/>
      <c r="F12" s="303"/>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303" t="s">
        <v>268</v>
      </c>
      <c r="B13" s="303"/>
      <c r="C13" s="303"/>
      <c r="D13" s="303"/>
      <c r="E13" s="303"/>
      <c r="F13" s="303"/>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303" t="s">
        <v>399</v>
      </c>
      <c r="B14" s="303"/>
      <c r="C14" s="303"/>
      <c r="D14" s="303"/>
      <c r="E14" s="303"/>
      <c r="F14" s="303"/>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303" t="s">
        <v>269</v>
      </c>
      <c r="B15" s="303"/>
      <c r="C15" s="303"/>
      <c r="D15" s="303"/>
      <c r="E15" s="303"/>
      <c r="F15" s="30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303" t="s">
        <v>270</v>
      </c>
      <c r="B16" s="303"/>
      <c r="C16" s="303"/>
      <c r="D16" s="303"/>
      <c r="E16" s="303"/>
      <c r="F16" s="30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303" t="s">
        <v>271</v>
      </c>
      <c r="B17" s="303"/>
      <c r="C17" s="303"/>
      <c r="D17" s="303"/>
      <c r="E17" s="303"/>
      <c r="F17" s="30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303" t="s">
        <v>272</v>
      </c>
      <c r="B18" s="303"/>
      <c r="C18" s="303"/>
      <c r="D18" s="303"/>
      <c r="E18" s="303"/>
      <c r="F18" s="303"/>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303" t="s">
        <v>273</v>
      </c>
      <c r="B19" s="303"/>
      <c r="C19" s="303"/>
      <c r="D19" s="303"/>
      <c r="E19" s="303"/>
      <c r="F19" s="303"/>
      <c r="G19" s="117">
        <v>13</v>
      </c>
      <c r="H19" s="120">
        <v>0</v>
      </c>
      <c r="I19" s="120">
        <v>1101609</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1101609</v>
      </c>
      <c r="Y19" s="120">
        <v>0</v>
      </c>
      <c r="Z19" s="122">
        <f t="shared" si="3"/>
        <v>1101609</v>
      </c>
    </row>
    <row r="20" spans="1:26" x14ac:dyDescent="0.2">
      <c r="A20" s="303" t="s">
        <v>274</v>
      </c>
      <c r="B20" s="303"/>
      <c r="C20" s="303"/>
      <c r="D20" s="303"/>
      <c r="E20" s="303"/>
      <c r="F20" s="303"/>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303" t="s">
        <v>400</v>
      </c>
      <c r="B21" s="303"/>
      <c r="C21" s="303"/>
      <c r="D21" s="303"/>
      <c r="E21" s="303"/>
      <c r="F21" s="303"/>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303" t="s">
        <v>401</v>
      </c>
      <c r="B22" s="303"/>
      <c r="C22" s="303"/>
      <c r="D22" s="303"/>
      <c r="E22" s="303"/>
      <c r="F22" s="30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303" t="s">
        <v>402</v>
      </c>
      <c r="B23" s="303"/>
      <c r="C23" s="303"/>
      <c r="D23" s="303"/>
      <c r="E23" s="303"/>
      <c r="F23" s="30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303" t="s">
        <v>275</v>
      </c>
      <c r="B24" s="303"/>
      <c r="C24" s="303"/>
      <c r="D24" s="303"/>
      <c r="E24" s="303"/>
      <c r="F24" s="303"/>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303" t="s">
        <v>403</v>
      </c>
      <c r="B25" s="303"/>
      <c r="C25" s="303"/>
      <c r="D25" s="303"/>
      <c r="E25" s="303"/>
      <c r="F25" s="303"/>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303" t="s">
        <v>411</v>
      </c>
      <c r="B26" s="303"/>
      <c r="C26" s="303"/>
      <c r="D26" s="303"/>
      <c r="E26" s="303"/>
      <c r="F26" s="30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-7641705</v>
      </c>
      <c r="X26" s="122">
        <f t="shared" si="4"/>
        <v>-7641705</v>
      </c>
      <c r="Y26" s="120">
        <v>0</v>
      </c>
      <c r="Z26" s="122">
        <f t="shared" si="3"/>
        <v>-7641705</v>
      </c>
    </row>
    <row r="27" spans="1:26" ht="12.75" customHeight="1" x14ac:dyDescent="0.2">
      <c r="A27" s="303" t="s">
        <v>404</v>
      </c>
      <c r="B27" s="303"/>
      <c r="C27" s="303"/>
      <c r="D27" s="303"/>
      <c r="E27" s="303"/>
      <c r="F27" s="303"/>
      <c r="G27" s="117">
        <v>21</v>
      </c>
      <c r="H27" s="120">
        <v>0</v>
      </c>
      <c r="I27" s="120">
        <v>0</v>
      </c>
      <c r="J27" s="120">
        <v>0</v>
      </c>
      <c r="K27" s="120">
        <v>-126835</v>
      </c>
      <c r="L27" s="120">
        <v>-126835</v>
      </c>
      <c r="M27" s="120">
        <v>0</v>
      </c>
      <c r="N27" s="120">
        <v>0</v>
      </c>
      <c r="O27" s="120">
        <v>0</v>
      </c>
      <c r="P27" s="120">
        <v>0</v>
      </c>
      <c r="Q27" s="120">
        <v>0</v>
      </c>
      <c r="R27" s="120">
        <v>0</v>
      </c>
      <c r="S27" s="120">
        <v>0</v>
      </c>
      <c r="T27" s="120">
        <v>0</v>
      </c>
      <c r="U27" s="120">
        <v>0</v>
      </c>
      <c r="V27" s="120">
        <v>857948</v>
      </c>
      <c r="W27" s="120">
        <v>0</v>
      </c>
      <c r="X27" s="122">
        <f t="shared" si="4"/>
        <v>857948</v>
      </c>
      <c r="Y27" s="120">
        <v>0</v>
      </c>
      <c r="Z27" s="122">
        <f t="shared" si="3"/>
        <v>857948</v>
      </c>
    </row>
    <row r="28" spans="1:26" ht="12.75" customHeight="1" x14ac:dyDescent="0.2">
      <c r="A28" s="303" t="s">
        <v>405</v>
      </c>
      <c r="B28" s="303"/>
      <c r="C28" s="303"/>
      <c r="D28" s="303"/>
      <c r="E28" s="303"/>
      <c r="F28" s="303"/>
      <c r="G28" s="117">
        <v>22</v>
      </c>
      <c r="H28" s="120">
        <v>0</v>
      </c>
      <c r="I28" s="120">
        <v>0</v>
      </c>
      <c r="J28" s="120">
        <v>0</v>
      </c>
      <c r="K28" s="120">
        <v>0</v>
      </c>
      <c r="L28" s="120">
        <v>0</v>
      </c>
      <c r="M28" s="120">
        <v>0</v>
      </c>
      <c r="N28" s="120">
        <v>1572697</v>
      </c>
      <c r="O28" s="120">
        <v>0</v>
      </c>
      <c r="P28" s="120">
        <v>0</v>
      </c>
      <c r="Q28" s="120">
        <v>0</v>
      </c>
      <c r="R28" s="120">
        <v>0</v>
      </c>
      <c r="S28" s="120">
        <v>0</v>
      </c>
      <c r="T28" s="120">
        <v>0</v>
      </c>
      <c r="U28" s="120">
        <v>0</v>
      </c>
      <c r="V28" s="120">
        <v>22239531</v>
      </c>
      <c r="W28" s="120">
        <v>-23812228</v>
      </c>
      <c r="X28" s="122">
        <f t="shared" si="4"/>
        <v>0</v>
      </c>
      <c r="Y28" s="120">
        <v>0</v>
      </c>
      <c r="Z28" s="122">
        <f t="shared" si="3"/>
        <v>0</v>
      </c>
    </row>
    <row r="29" spans="1:26" ht="12.75" customHeight="1" x14ac:dyDescent="0.2">
      <c r="A29" s="303" t="s">
        <v>406</v>
      </c>
      <c r="B29" s="303"/>
      <c r="C29" s="303"/>
      <c r="D29" s="303"/>
      <c r="E29" s="303"/>
      <c r="F29" s="30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304" t="s">
        <v>407</v>
      </c>
      <c r="B30" s="304"/>
      <c r="C30" s="304"/>
      <c r="D30" s="304"/>
      <c r="E30" s="304"/>
      <c r="F30" s="304"/>
      <c r="G30" s="118">
        <v>24</v>
      </c>
      <c r="H30" s="122">
        <f>SUM(H10:H29)</f>
        <v>159471378</v>
      </c>
      <c r="I30" s="122">
        <f t="shared" ref="I30:Z30" si="5">SUM(I10:I29)</f>
        <v>2174785</v>
      </c>
      <c r="J30" s="122">
        <f t="shared" si="5"/>
        <v>9325953</v>
      </c>
      <c r="K30" s="122">
        <f t="shared" si="5"/>
        <v>5871715</v>
      </c>
      <c r="L30" s="122">
        <f t="shared" si="5"/>
        <v>1871715</v>
      </c>
      <c r="M30" s="122">
        <f t="shared" si="5"/>
        <v>34899714</v>
      </c>
      <c r="N30" s="122">
        <f t="shared" si="5"/>
        <v>22021063</v>
      </c>
      <c r="O30" s="122">
        <f t="shared" si="5"/>
        <v>0</v>
      </c>
      <c r="P30" s="122">
        <f t="shared" si="5"/>
        <v>0</v>
      </c>
      <c r="Q30" s="122">
        <f t="shared" si="5"/>
        <v>0</v>
      </c>
      <c r="R30" s="122">
        <f t="shared" si="5"/>
        <v>0</v>
      </c>
      <c r="S30" s="122">
        <f t="shared" si="5"/>
        <v>0</v>
      </c>
      <c r="T30" s="122">
        <f t="shared" si="5"/>
        <v>0</v>
      </c>
      <c r="U30" s="122">
        <f t="shared" si="5"/>
        <v>0</v>
      </c>
      <c r="V30" s="122">
        <f t="shared" si="5"/>
        <v>29538507</v>
      </c>
      <c r="W30" s="122">
        <f t="shared" si="5"/>
        <v>80142080</v>
      </c>
      <c r="X30" s="122">
        <f>SUM(X10:X29)</f>
        <v>341573480</v>
      </c>
      <c r="Y30" s="122">
        <f t="shared" si="5"/>
        <v>0</v>
      </c>
      <c r="Z30" s="122">
        <f t="shared" si="5"/>
        <v>341573480</v>
      </c>
    </row>
    <row r="31" spans="1:26" x14ac:dyDescent="0.2">
      <c r="A31" s="305" t="s">
        <v>276</v>
      </c>
      <c r="B31" s="306"/>
      <c r="C31" s="306"/>
      <c r="D31" s="306"/>
      <c r="E31" s="306"/>
      <c r="F31" s="306"/>
      <c r="G31" s="306"/>
      <c r="H31" s="306"/>
      <c r="I31" s="306"/>
      <c r="J31" s="306"/>
      <c r="K31" s="306"/>
      <c r="L31" s="306"/>
      <c r="M31" s="306"/>
      <c r="N31" s="306"/>
      <c r="O31" s="306"/>
      <c r="P31" s="306"/>
      <c r="Q31" s="306"/>
      <c r="R31" s="306"/>
      <c r="S31" s="306"/>
      <c r="T31" s="306"/>
      <c r="U31" s="306"/>
      <c r="V31" s="306"/>
      <c r="W31" s="306"/>
      <c r="X31" s="306"/>
      <c r="Y31" s="306"/>
      <c r="Z31" s="306"/>
    </row>
    <row r="32" spans="1:26" ht="36.75" customHeight="1" x14ac:dyDescent="0.2">
      <c r="A32" s="302" t="s">
        <v>277</v>
      </c>
      <c r="B32" s="302"/>
      <c r="C32" s="302"/>
      <c r="D32" s="302"/>
      <c r="E32" s="302"/>
      <c r="F32" s="302"/>
      <c r="G32" s="118">
        <v>25</v>
      </c>
      <c r="H32" s="122">
        <f>SUM(H12:H20)</f>
        <v>0</v>
      </c>
      <c r="I32" s="122">
        <f t="shared" ref="I32:Z32" si="6">SUM(I12:I20)</f>
        <v>1101609</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1101609</v>
      </c>
      <c r="Y32" s="122">
        <f t="shared" si="6"/>
        <v>0</v>
      </c>
      <c r="Z32" s="122">
        <f t="shared" si="6"/>
        <v>1101609</v>
      </c>
    </row>
    <row r="33" spans="1:26" ht="31.5" customHeight="1" x14ac:dyDescent="0.2">
      <c r="A33" s="302" t="s">
        <v>408</v>
      </c>
      <c r="B33" s="302"/>
      <c r="C33" s="302"/>
      <c r="D33" s="302"/>
      <c r="E33" s="302"/>
      <c r="F33" s="302"/>
      <c r="G33" s="118">
        <v>26</v>
      </c>
      <c r="H33" s="122">
        <f>H11+H32</f>
        <v>0</v>
      </c>
      <c r="I33" s="122">
        <f t="shared" ref="I33:Z33" si="9">I11+I32</f>
        <v>1101609</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80142080</v>
      </c>
      <c r="X33" s="122">
        <f>X11+X32</f>
        <v>81243689</v>
      </c>
      <c r="Y33" s="122">
        <f t="shared" si="9"/>
        <v>0</v>
      </c>
      <c r="Z33" s="122">
        <f t="shared" si="9"/>
        <v>81243689</v>
      </c>
    </row>
    <row r="34" spans="1:26" ht="30.75" customHeight="1" x14ac:dyDescent="0.2">
      <c r="A34" s="302" t="s">
        <v>409</v>
      </c>
      <c r="B34" s="302"/>
      <c r="C34" s="302"/>
      <c r="D34" s="302"/>
      <c r="E34" s="302"/>
      <c r="F34" s="302"/>
      <c r="G34" s="118">
        <v>27</v>
      </c>
      <c r="H34" s="122">
        <f>SUM(H21:H29)</f>
        <v>0</v>
      </c>
      <c r="I34" s="122">
        <f t="shared" ref="I34:Z34" si="12">SUM(I21:I29)</f>
        <v>0</v>
      </c>
      <c r="J34" s="122">
        <f t="shared" si="12"/>
        <v>0</v>
      </c>
      <c r="K34" s="122">
        <f t="shared" si="12"/>
        <v>-126835</v>
      </c>
      <c r="L34" s="122">
        <f t="shared" si="12"/>
        <v>-126835</v>
      </c>
      <c r="M34" s="122">
        <f t="shared" si="12"/>
        <v>0</v>
      </c>
      <c r="N34" s="122">
        <f t="shared" si="12"/>
        <v>1572697</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23097479</v>
      </c>
      <c r="W34" s="122">
        <f t="shared" si="12"/>
        <v>-31453933</v>
      </c>
      <c r="X34" s="122">
        <f>SUM(X21:X29)</f>
        <v>-6783757</v>
      </c>
      <c r="Y34" s="122">
        <f t="shared" si="12"/>
        <v>0</v>
      </c>
      <c r="Z34" s="122">
        <f t="shared" si="12"/>
        <v>-6783757</v>
      </c>
    </row>
    <row r="35" spans="1:26" x14ac:dyDescent="0.2">
      <c r="A35" s="305" t="s">
        <v>278</v>
      </c>
      <c r="B35" s="307"/>
      <c r="C35" s="307"/>
      <c r="D35" s="307"/>
      <c r="E35" s="307"/>
      <c r="F35" s="307"/>
      <c r="G35" s="307"/>
      <c r="H35" s="307"/>
      <c r="I35" s="307"/>
      <c r="J35" s="307"/>
      <c r="K35" s="307"/>
      <c r="L35" s="307"/>
      <c r="M35" s="307"/>
      <c r="N35" s="307"/>
      <c r="O35" s="307"/>
      <c r="P35" s="307"/>
      <c r="Q35" s="307"/>
      <c r="R35" s="307"/>
      <c r="S35" s="307"/>
      <c r="T35" s="307"/>
      <c r="U35" s="307"/>
      <c r="V35" s="307"/>
      <c r="W35" s="307"/>
      <c r="X35" s="307"/>
      <c r="Y35" s="307"/>
      <c r="Z35" s="307"/>
    </row>
    <row r="36" spans="1:26" ht="12.75" customHeight="1" x14ac:dyDescent="0.2">
      <c r="A36" s="308" t="s">
        <v>298</v>
      </c>
      <c r="B36" s="308"/>
      <c r="C36" s="308"/>
      <c r="D36" s="308"/>
      <c r="E36" s="308"/>
      <c r="F36" s="308"/>
      <c r="G36" s="117">
        <v>28</v>
      </c>
      <c r="H36" s="120">
        <v>159471378</v>
      </c>
      <c r="I36" s="120">
        <v>2174785</v>
      </c>
      <c r="J36" s="120">
        <v>9325953</v>
      </c>
      <c r="K36" s="120">
        <v>5871715</v>
      </c>
      <c r="L36" s="120">
        <v>1871715</v>
      </c>
      <c r="M36" s="120">
        <v>34899714</v>
      </c>
      <c r="N36" s="120">
        <v>22021063</v>
      </c>
      <c r="O36" s="120">
        <v>0</v>
      </c>
      <c r="P36" s="120">
        <v>0</v>
      </c>
      <c r="Q36" s="120">
        <v>0</v>
      </c>
      <c r="R36" s="120">
        <v>0</v>
      </c>
      <c r="S36" s="120">
        <v>0</v>
      </c>
      <c r="T36" s="120">
        <v>0</v>
      </c>
      <c r="U36" s="120">
        <v>0</v>
      </c>
      <c r="V36" s="120">
        <v>29538507</v>
      </c>
      <c r="W36" s="120">
        <v>80142080</v>
      </c>
      <c r="X36" s="121">
        <f>H36+I36+J36+K36-L36+M36+N36+O36+P36+Q36+R36+V36+W36+S36+T36+U36</f>
        <v>341573480</v>
      </c>
      <c r="Y36" s="120">
        <v>0</v>
      </c>
      <c r="Z36" s="121">
        <f t="shared" ref="Z36:Z38" si="15">X36+Y36</f>
        <v>341573480</v>
      </c>
    </row>
    <row r="37" spans="1:26" ht="12.75" customHeight="1" x14ac:dyDescent="0.2">
      <c r="A37" s="303" t="s">
        <v>264</v>
      </c>
      <c r="B37" s="303"/>
      <c r="C37" s="303"/>
      <c r="D37" s="303"/>
      <c r="E37" s="303"/>
      <c r="F37" s="30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303" t="s">
        <v>265</v>
      </c>
      <c r="B38" s="303"/>
      <c r="C38" s="303"/>
      <c r="D38" s="303"/>
      <c r="E38" s="303"/>
      <c r="F38" s="30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304" t="s">
        <v>410</v>
      </c>
      <c r="B39" s="304"/>
      <c r="C39" s="304"/>
      <c r="D39" s="304"/>
      <c r="E39" s="304"/>
      <c r="F39" s="304"/>
      <c r="G39" s="118">
        <v>31</v>
      </c>
      <c r="H39" s="122">
        <f>H36+H37+H38</f>
        <v>159471378</v>
      </c>
      <c r="I39" s="122">
        <f t="shared" ref="I39:Z39" si="17">I36+I37+I38</f>
        <v>2174785</v>
      </c>
      <c r="J39" s="122">
        <f t="shared" si="17"/>
        <v>9325953</v>
      </c>
      <c r="K39" s="122">
        <f t="shared" si="17"/>
        <v>5871715</v>
      </c>
      <c r="L39" s="122">
        <f t="shared" si="17"/>
        <v>1871715</v>
      </c>
      <c r="M39" s="122">
        <f t="shared" si="17"/>
        <v>34899714</v>
      </c>
      <c r="N39" s="122">
        <f t="shared" si="17"/>
        <v>22021063</v>
      </c>
      <c r="O39" s="122">
        <f t="shared" si="17"/>
        <v>0</v>
      </c>
      <c r="P39" s="122">
        <f t="shared" si="17"/>
        <v>0</v>
      </c>
      <c r="Q39" s="122">
        <f t="shared" si="17"/>
        <v>0</v>
      </c>
      <c r="R39" s="122">
        <f t="shared" si="17"/>
        <v>0</v>
      </c>
      <c r="S39" s="122">
        <f t="shared" si="17"/>
        <v>0</v>
      </c>
      <c r="T39" s="122">
        <f t="shared" si="17"/>
        <v>0</v>
      </c>
      <c r="U39" s="122">
        <f t="shared" si="17"/>
        <v>0</v>
      </c>
      <c r="V39" s="122">
        <f t="shared" si="17"/>
        <v>29538507</v>
      </c>
      <c r="W39" s="122">
        <f t="shared" si="17"/>
        <v>80142080</v>
      </c>
      <c r="X39" s="122">
        <f>X36+X37+X38</f>
        <v>341573480</v>
      </c>
      <c r="Y39" s="122">
        <f t="shared" si="17"/>
        <v>0</v>
      </c>
      <c r="Z39" s="122">
        <f t="shared" si="17"/>
        <v>341573480</v>
      </c>
    </row>
    <row r="40" spans="1:26" ht="12.75" customHeight="1" x14ac:dyDescent="0.2">
      <c r="A40" s="303" t="s">
        <v>266</v>
      </c>
      <c r="B40" s="303"/>
      <c r="C40" s="303"/>
      <c r="D40" s="303"/>
      <c r="E40" s="303"/>
      <c r="F40" s="30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41132730</v>
      </c>
      <c r="X40" s="121">
        <f>H40+I40+J40+K40-L40+M40+N40+O40+P40+Q40+R40+V40+W40+S40+T40+U40</f>
        <v>41132730</v>
      </c>
      <c r="Y40" s="120">
        <v>0</v>
      </c>
      <c r="Z40" s="121">
        <f t="shared" ref="Z40:Z58" si="18">X40+Y40</f>
        <v>41132730</v>
      </c>
    </row>
    <row r="41" spans="1:26" ht="12.75" customHeight="1" x14ac:dyDescent="0.2">
      <c r="A41" s="303" t="s">
        <v>267</v>
      </c>
      <c r="B41" s="303"/>
      <c r="C41" s="303"/>
      <c r="D41" s="303"/>
      <c r="E41" s="303"/>
      <c r="F41" s="303"/>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303" t="s">
        <v>279</v>
      </c>
      <c r="B42" s="303"/>
      <c r="C42" s="303"/>
      <c r="D42" s="303"/>
      <c r="E42" s="303"/>
      <c r="F42" s="303"/>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303" t="s">
        <v>399</v>
      </c>
      <c r="B43" s="303"/>
      <c r="C43" s="303"/>
      <c r="D43" s="303"/>
      <c r="E43" s="303"/>
      <c r="F43" s="30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303" t="s">
        <v>269</v>
      </c>
      <c r="B44" s="303"/>
      <c r="C44" s="303"/>
      <c r="D44" s="303"/>
      <c r="E44" s="303"/>
      <c r="F44" s="30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303" t="s">
        <v>270</v>
      </c>
      <c r="B45" s="303"/>
      <c r="C45" s="303"/>
      <c r="D45" s="303"/>
      <c r="E45" s="303"/>
      <c r="F45" s="30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303" t="s">
        <v>280</v>
      </c>
      <c r="B46" s="303"/>
      <c r="C46" s="303"/>
      <c r="D46" s="303"/>
      <c r="E46" s="303"/>
      <c r="F46" s="30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303" t="s">
        <v>272</v>
      </c>
      <c r="B47" s="303"/>
      <c r="C47" s="303"/>
      <c r="D47" s="303"/>
      <c r="E47" s="303"/>
      <c r="F47" s="303"/>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303" t="s">
        <v>273</v>
      </c>
      <c r="B48" s="303"/>
      <c r="C48" s="303"/>
      <c r="D48" s="303"/>
      <c r="E48" s="303"/>
      <c r="F48" s="303"/>
      <c r="G48" s="117">
        <v>40</v>
      </c>
      <c r="H48" s="120">
        <v>0</v>
      </c>
      <c r="I48" s="120">
        <v>141278</v>
      </c>
      <c r="J48" s="120">
        <v>312080</v>
      </c>
      <c r="K48" s="120">
        <v>0</v>
      </c>
      <c r="L48" s="120">
        <v>0</v>
      </c>
      <c r="M48" s="120">
        <v>2543900</v>
      </c>
      <c r="N48" s="120">
        <v>523493</v>
      </c>
      <c r="O48" s="120">
        <v>0</v>
      </c>
      <c r="P48" s="120">
        <v>0</v>
      </c>
      <c r="Q48" s="120">
        <v>0</v>
      </c>
      <c r="R48" s="120">
        <v>0</v>
      </c>
      <c r="S48" s="120">
        <v>0</v>
      </c>
      <c r="T48" s="120">
        <v>0</v>
      </c>
      <c r="U48" s="120">
        <v>0</v>
      </c>
      <c r="V48" s="120">
        <v>-5482649</v>
      </c>
      <c r="W48" s="120">
        <v>0</v>
      </c>
      <c r="X48" s="121">
        <f t="shared" si="19"/>
        <v>-1961898</v>
      </c>
      <c r="Y48" s="120">
        <v>0</v>
      </c>
      <c r="Z48" s="121">
        <f t="shared" si="18"/>
        <v>-1961898</v>
      </c>
    </row>
    <row r="49" spans="1:26" ht="12.75" customHeight="1" x14ac:dyDescent="0.2">
      <c r="A49" s="303" t="s">
        <v>274</v>
      </c>
      <c r="B49" s="303"/>
      <c r="C49" s="303"/>
      <c r="D49" s="303"/>
      <c r="E49" s="303"/>
      <c r="F49" s="303"/>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303" t="s">
        <v>400</v>
      </c>
      <c r="B50" s="303"/>
      <c r="C50" s="303"/>
      <c r="D50" s="303"/>
      <c r="E50" s="303"/>
      <c r="F50" s="303"/>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303" t="s">
        <v>401</v>
      </c>
      <c r="B51" s="303"/>
      <c r="C51" s="303"/>
      <c r="D51" s="303"/>
      <c r="E51" s="303"/>
      <c r="F51" s="30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303" t="s">
        <v>402</v>
      </c>
      <c r="B52" s="303"/>
      <c r="C52" s="303"/>
      <c r="D52" s="303"/>
      <c r="E52" s="303"/>
      <c r="F52" s="30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303" t="s">
        <v>275</v>
      </c>
      <c r="B53" s="303"/>
      <c r="C53" s="303"/>
      <c r="D53" s="303"/>
      <c r="E53" s="303"/>
      <c r="F53" s="30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303" t="s">
        <v>403</v>
      </c>
      <c r="B54" s="303"/>
      <c r="C54" s="303"/>
      <c r="D54" s="303"/>
      <c r="E54" s="303"/>
      <c r="F54" s="303"/>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303" t="s">
        <v>411</v>
      </c>
      <c r="B55" s="303"/>
      <c r="C55" s="303"/>
      <c r="D55" s="303"/>
      <c r="E55" s="303"/>
      <c r="F55" s="30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-10194344</v>
      </c>
      <c r="X55" s="121">
        <f t="shared" si="19"/>
        <v>-10194344</v>
      </c>
      <c r="Y55" s="120">
        <v>0</v>
      </c>
      <c r="Z55" s="121">
        <f t="shared" si="18"/>
        <v>-10194344</v>
      </c>
    </row>
    <row r="56" spans="1:26" ht="12.75" customHeight="1" x14ac:dyDescent="0.2">
      <c r="A56" s="303" t="s">
        <v>404</v>
      </c>
      <c r="B56" s="303"/>
      <c r="C56" s="303"/>
      <c r="D56" s="303"/>
      <c r="E56" s="303"/>
      <c r="F56" s="303"/>
      <c r="G56" s="117">
        <v>48</v>
      </c>
      <c r="H56" s="120">
        <v>0</v>
      </c>
      <c r="I56" s="120">
        <v>-594164</v>
      </c>
      <c r="J56" s="120">
        <v>0</v>
      </c>
      <c r="K56" s="120">
        <v>-16663</v>
      </c>
      <c r="L56" s="120">
        <v>-192843</v>
      </c>
      <c r="M56" s="120">
        <v>0</v>
      </c>
      <c r="N56" s="120">
        <v>363444</v>
      </c>
      <c r="O56" s="120">
        <v>0</v>
      </c>
      <c r="P56" s="120">
        <v>0</v>
      </c>
      <c r="Q56" s="120">
        <v>0</v>
      </c>
      <c r="R56" s="120">
        <v>0</v>
      </c>
      <c r="S56" s="120">
        <v>0</v>
      </c>
      <c r="T56" s="120">
        <v>0</v>
      </c>
      <c r="U56" s="120">
        <v>0</v>
      </c>
      <c r="V56" s="120">
        <v>700400</v>
      </c>
      <c r="W56" s="120">
        <v>0</v>
      </c>
      <c r="X56" s="121">
        <f t="shared" si="19"/>
        <v>645860</v>
      </c>
      <c r="Y56" s="120">
        <v>0</v>
      </c>
      <c r="Z56" s="121">
        <f t="shared" si="18"/>
        <v>645860</v>
      </c>
    </row>
    <row r="57" spans="1:26" ht="12.75" customHeight="1" x14ac:dyDescent="0.2">
      <c r="A57" s="303" t="s">
        <v>412</v>
      </c>
      <c r="B57" s="303"/>
      <c r="C57" s="303"/>
      <c r="D57" s="303"/>
      <c r="E57" s="303"/>
      <c r="F57" s="303"/>
      <c r="G57" s="117">
        <v>49</v>
      </c>
      <c r="H57" s="120">
        <v>0</v>
      </c>
      <c r="I57" s="120">
        <v>0</v>
      </c>
      <c r="J57" s="120">
        <v>0</v>
      </c>
      <c r="K57" s="120">
        <v>0</v>
      </c>
      <c r="L57" s="120">
        <v>0</v>
      </c>
      <c r="M57" s="120">
        <v>0</v>
      </c>
      <c r="N57" s="120">
        <v>4007104</v>
      </c>
      <c r="O57" s="120">
        <v>0</v>
      </c>
      <c r="P57" s="120">
        <v>0</v>
      </c>
      <c r="Q57" s="120">
        <v>0</v>
      </c>
      <c r="R57" s="120">
        <v>0</v>
      </c>
      <c r="S57" s="120">
        <v>0</v>
      </c>
      <c r="T57" s="120">
        <v>0</v>
      </c>
      <c r="U57" s="120">
        <v>0</v>
      </c>
      <c r="V57" s="120">
        <v>65940632</v>
      </c>
      <c r="W57" s="120">
        <v>-69947736</v>
      </c>
      <c r="X57" s="121">
        <f t="shared" si="19"/>
        <v>0</v>
      </c>
      <c r="Y57" s="120">
        <v>0</v>
      </c>
      <c r="Z57" s="121">
        <f t="shared" si="18"/>
        <v>0</v>
      </c>
    </row>
    <row r="58" spans="1:26" ht="12.75" customHeight="1" x14ac:dyDescent="0.2">
      <c r="A58" s="303" t="s">
        <v>406</v>
      </c>
      <c r="B58" s="303"/>
      <c r="C58" s="303"/>
      <c r="D58" s="303"/>
      <c r="E58" s="303"/>
      <c r="F58" s="30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304" t="s">
        <v>413</v>
      </c>
      <c r="B59" s="304"/>
      <c r="C59" s="304"/>
      <c r="D59" s="304"/>
      <c r="E59" s="304"/>
      <c r="F59" s="304"/>
      <c r="G59" s="118">
        <v>51</v>
      </c>
      <c r="H59" s="122">
        <f>SUM(H39:H58)</f>
        <v>159471378</v>
      </c>
      <c r="I59" s="122">
        <f t="shared" ref="I59:Z59" si="20">SUM(I39:I58)</f>
        <v>1721899</v>
      </c>
      <c r="J59" s="122">
        <f t="shared" si="20"/>
        <v>9638033</v>
      </c>
      <c r="K59" s="122">
        <f t="shared" si="20"/>
        <v>5855052</v>
      </c>
      <c r="L59" s="122">
        <f t="shared" si="20"/>
        <v>1678872</v>
      </c>
      <c r="M59" s="122">
        <f t="shared" si="20"/>
        <v>37443614</v>
      </c>
      <c r="N59" s="122">
        <f t="shared" si="20"/>
        <v>26915104</v>
      </c>
      <c r="O59" s="122">
        <f t="shared" si="20"/>
        <v>0</v>
      </c>
      <c r="P59" s="122">
        <f t="shared" si="20"/>
        <v>0</v>
      </c>
      <c r="Q59" s="122">
        <f t="shared" si="20"/>
        <v>0</v>
      </c>
      <c r="R59" s="122">
        <f t="shared" si="20"/>
        <v>0</v>
      </c>
      <c r="S59" s="122">
        <f t="shared" si="20"/>
        <v>0</v>
      </c>
      <c r="T59" s="122">
        <f t="shared" si="20"/>
        <v>0</v>
      </c>
      <c r="U59" s="122">
        <f t="shared" si="20"/>
        <v>0</v>
      </c>
      <c r="V59" s="122">
        <f t="shared" si="20"/>
        <v>90696890</v>
      </c>
      <c r="W59" s="122">
        <f t="shared" si="20"/>
        <v>41132730</v>
      </c>
      <c r="X59" s="122">
        <f>SUM(X39:X58)</f>
        <v>371195828</v>
      </c>
      <c r="Y59" s="122">
        <f t="shared" si="20"/>
        <v>0</v>
      </c>
      <c r="Z59" s="122">
        <f t="shared" si="20"/>
        <v>371195828</v>
      </c>
    </row>
    <row r="60" spans="1:26" x14ac:dyDescent="0.2">
      <c r="A60" s="305" t="s">
        <v>276</v>
      </c>
      <c r="B60" s="306"/>
      <c r="C60" s="306"/>
      <c r="D60" s="306"/>
      <c r="E60" s="306"/>
      <c r="F60" s="306"/>
      <c r="G60" s="306"/>
      <c r="H60" s="306"/>
      <c r="I60" s="306"/>
      <c r="J60" s="306"/>
      <c r="K60" s="306"/>
      <c r="L60" s="306"/>
      <c r="M60" s="306"/>
      <c r="N60" s="306"/>
      <c r="O60" s="306"/>
      <c r="P60" s="306"/>
      <c r="Q60" s="306"/>
      <c r="R60" s="306"/>
      <c r="S60" s="306"/>
      <c r="T60" s="306"/>
      <c r="U60" s="306"/>
      <c r="V60" s="306"/>
      <c r="W60" s="306"/>
      <c r="X60" s="306"/>
      <c r="Y60" s="306"/>
      <c r="Z60" s="306"/>
    </row>
    <row r="61" spans="1:26" ht="31.5" customHeight="1" x14ac:dyDescent="0.2">
      <c r="A61" s="302" t="s">
        <v>414</v>
      </c>
      <c r="B61" s="302"/>
      <c r="C61" s="302"/>
      <c r="D61" s="302"/>
      <c r="E61" s="302"/>
      <c r="F61" s="302"/>
      <c r="G61" s="118">
        <v>52</v>
      </c>
      <c r="H61" s="121">
        <f>SUM(H41:H49)</f>
        <v>0</v>
      </c>
      <c r="I61" s="121">
        <f t="shared" ref="I61:Z61" si="21">SUM(I41:I49)</f>
        <v>141278</v>
      </c>
      <c r="J61" s="121">
        <f t="shared" si="21"/>
        <v>312080</v>
      </c>
      <c r="K61" s="121">
        <f t="shared" si="21"/>
        <v>0</v>
      </c>
      <c r="L61" s="121">
        <f t="shared" si="21"/>
        <v>0</v>
      </c>
      <c r="M61" s="121">
        <f t="shared" si="21"/>
        <v>2543900</v>
      </c>
      <c r="N61" s="121">
        <f t="shared" si="21"/>
        <v>523493</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-5482649</v>
      </c>
      <c r="W61" s="121">
        <f t="shared" si="21"/>
        <v>0</v>
      </c>
      <c r="X61" s="121">
        <f>SUM(X41:X49)</f>
        <v>-1961898</v>
      </c>
      <c r="Y61" s="121">
        <f t="shared" si="21"/>
        <v>0</v>
      </c>
      <c r="Z61" s="121">
        <f t="shared" si="21"/>
        <v>-1961898</v>
      </c>
    </row>
    <row r="62" spans="1:26" ht="27.75" customHeight="1" x14ac:dyDescent="0.2">
      <c r="A62" s="302" t="s">
        <v>415</v>
      </c>
      <c r="B62" s="302"/>
      <c r="C62" s="302"/>
      <c r="D62" s="302"/>
      <c r="E62" s="302"/>
      <c r="F62" s="302"/>
      <c r="G62" s="118">
        <v>53</v>
      </c>
      <c r="H62" s="121">
        <f>H40+H61</f>
        <v>0</v>
      </c>
      <c r="I62" s="121">
        <f t="shared" ref="I62:Z62" si="24">I40+I61</f>
        <v>141278</v>
      </c>
      <c r="J62" s="121">
        <f t="shared" si="24"/>
        <v>312080</v>
      </c>
      <c r="K62" s="121">
        <f t="shared" si="24"/>
        <v>0</v>
      </c>
      <c r="L62" s="121">
        <f t="shared" si="24"/>
        <v>0</v>
      </c>
      <c r="M62" s="121">
        <f t="shared" si="24"/>
        <v>2543900</v>
      </c>
      <c r="N62" s="121">
        <f t="shared" si="24"/>
        <v>523493</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-5482649</v>
      </c>
      <c r="W62" s="121">
        <f t="shared" si="24"/>
        <v>41132730</v>
      </c>
      <c r="X62" s="121">
        <f>X40+X61</f>
        <v>39170832</v>
      </c>
      <c r="Y62" s="121">
        <f t="shared" si="24"/>
        <v>0</v>
      </c>
      <c r="Z62" s="121">
        <f t="shared" si="24"/>
        <v>39170832</v>
      </c>
    </row>
    <row r="63" spans="1:26" ht="29.25" customHeight="1" x14ac:dyDescent="0.2">
      <c r="A63" s="302" t="s">
        <v>416</v>
      </c>
      <c r="B63" s="302"/>
      <c r="C63" s="302"/>
      <c r="D63" s="302"/>
      <c r="E63" s="302"/>
      <c r="F63" s="302"/>
      <c r="G63" s="118">
        <v>54</v>
      </c>
      <c r="H63" s="121">
        <f>SUM(H50:H58)</f>
        <v>0</v>
      </c>
      <c r="I63" s="121">
        <f t="shared" ref="I63:Z63" si="27">SUM(I50:I58)</f>
        <v>-594164</v>
      </c>
      <c r="J63" s="121">
        <f t="shared" si="27"/>
        <v>0</v>
      </c>
      <c r="K63" s="121">
        <f t="shared" si="27"/>
        <v>-16663</v>
      </c>
      <c r="L63" s="121">
        <f t="shared" si="27"/>
        <v>-192843</v>
      </c>
      <c r="M63" s="121">
        <f t="shared" si="27"/>
        <v>0</v>
      </c>
      <c r="N63" s="121">
        <f t="shared" si="27"/>
        <v>4370548</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66641032</v>
      </c>
      <c r="W63" s="121">
        <f t="shared" si="27"/>
        <v>-80142080</v>
      </c>
      <c r="X63" s="121">
        <f>SUM(X50:X58)</f>
        <v>-9548484</v>
      </c>
      <c r="Y63" s="121">
        <f t="shared" si="27"/>
        <v>0</v>
      </c>
      <c r="Z63" s="121">
        <f t="shared" si="27"/>
        <v>-9548484</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oddHeader>&amp;C&amp;"Aptos"&amp;10&amp;K000000 Interno&amp;1#_x000D_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68"/>
  <sheetViews>
    <sheetView tabSelected="1" zoomScaleNormal="100" workbookViewId="0">
      <selection activeCell="F88" sqref="F88"/>
    </sheetView>
  </sheetViews>
  <sheetFormatPr defaultRowHeight="12.75" x14ac:dyDescent="0.2"/>
  <cols>
    <col min="1" max="1" width="75.85546875" customWidth="1"/>
    <col min="2" max="2" width="17.5703125" bestFit="1" customWidth="1"/>
    <col min="4" max="4" width="21.28515625" bestFit="1" customWidth="1"/>
    <col min="6" max="6" width="17.5703125" bestFit="1" customWidth="1"/>
    <col min="8" max="8" width="21.28515625" bestFit="1" customWidth="1"/>
    <col min="9" max="9" width="72.28515625" customWidth="1"/>
  </cols>
  <sheetData>
    <row r="1" spans="1:9" x14ac:dyDescent="0.2">
      <c r="A1" s="126" t="s">
        <v>468</v>
      </c>
      <c r="B1" s="123"/>
      <c r="C1" s="123"/>
      <c r="D1" s="123"/>
      <c r="E1" s="123"/>
      <c r="F1" s="123"/>
      <c r="G1" s="123"/>
      <c r="H1" s="123"/>
      <c r="I1" s="123"/>
    </row>
    <row r="2" spans="1:9" x14ac:dyDescent="0.2">
      <c r="A2" s="123"/>
      <c r="B2" s="123"/>
      <c r="C2" s="123"/>
      <c r="D2" s="123"/>
      <c r="E2" s="123"/>
      <c r="F2" s="123"/>
      <c r="G2" s="123"/>
      <c r="H2" s="123"/>
      <c r="I2" s="123"/>
    </row>
    <row r="3" spans="1:9" x14ac:dyDescent="0.2">
      <c r="A3" s="126" t="s">
        <v>469</v>
      </c>
      <c r="B3" s="123"/>
      <c r="C3" s="123"/>
      <c r="D3" s="123"/>
      <c r="E3" s="123"/>
      <c r="F3" s="123"/>
      <c r="G3" s="123"/>
      <c r="H3" s="123"/>
      <c r="I3" s="123"/>
    </row>
    <row r="4" spans="1:9" x14ac:dyDescent="0.2">
      <c r="A4" s="123" t="s">
        <v>470</v>
      </c>
      <c r="B4" s="123"/>
      <c r="C4" s="123"/>
      <c r="D4" s="123"/>
      <c r="E4" s="123"/>
      <c r="F4" s="123"/>
      <c r="G4" s="123"/>
      <c r="H4" s="123"/>
      <c r="I4" s="123"/>
    </row>
    <row r="5" spans="1:9" x14ac:dyDescent="0.2">
      <c r="A5" s="123"/>
      <c r="B5" s="123"/>
      <c r="C5" s="123"/>
      <c r="D5" s="123"/>
      <c r="E5" s="123"/>
      <c r="F5" s="123"/>
      <c r="G5" s="123"/>
      <c r="H5" s="123"/>
      <c r="I5" s="123"/>
    </row>
    <row r="6" spans="1:9" x14ac:dyDescent="0.2">
      <c r="A6" s="126" t="s">
        <v>541</v>
      </c>
      <c r="B6" s="123"/>
      <c r="C6" s="123"/>
      <c r="D6" s="123"/>
      <c r="E6" s="123"/>
      <c r="F6" s="123"/>
      <c r="G6" s="123"/>
      <c r="H6" s="123"/>
      <c r="I6" s="123"/>
    </row>
    <row r="7" spans="1:9" x14ac:dyDescent="0.2">
      <c r="A7" s="123"/>
      <c r="B7" s="123"/>
      <c r="C7" s="123"/>
      <c r="D7" s="123"/>
      <c r="E7" s="123"/>
      <c r="F7" s="123"/>
      <c r="G7" s="123"/>
      <c r="H7" s="123"/>
      <c r="I7" s="123"/>
    </row>
    <row r="8" spans="1:9" x14ac:dyDescent="0.2">
      <c r="A8" s="123"/>
      <c r="B8" s="123"/>
      <c r="C8" s="123"/>
      <c r="D8" s="123"/>
      <c r="E8" s="123"/>
      <c r="F8" s="123"/>
      <c r="G8" s="123"/>
      <c r="H8" s="123"/>
      <c r="I8" s="123"/>
    </row>
    <row r="9" spans="1:9" ht="42.75" customHeight="1" x14ac:dyDescent="0.2">
      <c r="A9" s="325" t="s">
        <v>558</v>
      </c>
      <c r="B9" s="325"/>
      <c r="C9" s="325"/>
      <c r="D9" s="325"/>
      <c r="E9" s="325"/>
      <c r="F9" s="325"/>
      <c r="G9" s="325"/>
      <c r="H9" s="325"/>
      <c r="I9" s="325"/>
    </row>
    <row r="10" spans="1:9" x14ac:dyDescent="0.2">
      <c r="A10" s="322" t="s">
        <v>553</v>
      </c>
      <c r="B10" s="322"/>
      <c r="C10" s="322"/>
      <c r="D10" s="322"/>
      <c r="E10" s="322"/>
      <c r="F10" s="322"/>
      <c r="G10" s="322"/>
      <c r="H10" s="322"/>
      <c r="I10" s="322"/>
    </row>
    <row r="11" spans="1:9" x14ac:dyDescent="0.2">
      <c r="A11" s="127"/>
      <c r="B11" s="127"/>
      <c r="C11" s="127"/>
      <c r="D11" s="127"/>
      <c r="E11" s="127"/>
      <c r="F11" s="127"/>
      <c r="G11" s="127"/>
      <c r="H11" s="127"/>
      <c r="I11" s="127"/>
    </row>
    <row r="12" spans="1:9" x14ac:dyDescent="0.2">
      <c r="A12" s="126" t="s">
        <v>471</v>
      </c>
      <c r="B12" s="123"/>
      <c r="C12" s="123"/>
      <c r="D12" s="123"/>
      <c r="E12" s="123"/>
      <c r="F12" s="123"/>
      <c r="G12" s="123"/>
      <c r="H12" s="123"/>
      <c r="I12" s="123"/>
    </row>
    <row r="13" spans="1:9" ht="45.75" customHeight="1" x14ac:dyDescent="0.2">
      <c r="A13" s="320" t="s">
        <v>563</v>
      </c>
      <c r="B13" s="320"/>
      <c r="C13" s="320"/>
      <c r="D13" s="320"/>
      <c r="E13" s="320"/>
      <c r="F13" s="320"/>
      <c r="G13" s="320"/>
      <c r="H13" s="320"/>
      <c r="I13" s="320"/>
    </row>
    <row r="14" spans="1:9" ht="38.25" customHeight="1" x14ac:dyDescent="0.2">
      <c r="A14" s="320" t="s">
        <v>472</v>
      </c>
      <c r="B14" s="320"/>
      <c r="C14" s="320"/>
      <c r="D14" s="320"/>
      <c r="E14" s="320"/>
      <c r="F14" s="320"/>
      <c r="G14" s="320"/>
      <c r="H14" s="320"/>
      <c r="I14" s="320"/>
    </row>
    <row r="15" spans="1:9" x14ac:dyDescent="0.2">
      <c r="A15" s="123"/>
      <c r="B15" s="123"/>
      <c r="C15" s="123"/>
      <c r="D15" s="123"/>
      <c r="E15" s="123"/>
      <c r="F15" s="123"/>
      <c r="G15" s="123"/>
      <c r="H15" s="123"/>
      <c r="I15" s="123"/>
    </row>
    <row r="16" spans="1:9" x14ac:dyDescent="0.2">
      <c r="A16" s="126" t="s">
        <v>473</v>
      </c>
      <c r="B16" s="126"/>
      <c r="C16" s="126"/>
      <c r="D16" s="126"/>
      <c r="E16" s="123"/>
      <c r="F16" s="123"/>
      <c r="G16" s="123"/>
      <c r="H16" s="123"/>
      <c r="I16" s="123"/>
    </row>
    <row r="17" spans="1:9" x14ac:dyDescent="0.2">
      <c r="A17" s="322" t="s">
        <v>474</v>
      </c>
      <c r="B17" s="322"/>
      <c r="C17" s="322"/>
      <c r="D17" s="322"/>
      <c r="E17" s="322"/>
      <c r="F17" s="322"/>
      <c r="G17" s="322"/>
      <c r="H17" s="322"/>
      <c r="I17" s="322"/>
    </row>
    <row r="18" spans="1:9" x14ac:dyDescent="0.2">
      <c r="A18" s="123"/>
      <c r="B18" s="123"/>
      <c r="C18" s="123"/>
      <c r="D18" s="123"/>
      <c r="E18" s="123"/>
      <c r="F18" s="123"/>
      <c r="G18" s="123"/>
      <c r="H18" s="123"/>
      <c r="I18" s="123"/>
    </row>
    <row r="19" spans="1:9" x14ac:dyDescent="0.2">
      <c r="A19" s="128" t="s">
        <v>475</v>
      </c>
      <c r="B19" s="123"/>
      <c r="C19" s="123"/>
      <c r="D19" s="123"/>
      <c r="E19" s="123"/>
      <c r="F19" s="123"/>
      <c r="G19" s="123"/>
      <c r="H19" s="123"/>
      <c r="I19" s="123"/>
    </row>
    <row r="20" spans="1:9" x14ac:dyDescent="0.2">
      <c r="A20" s="128"/>
      <c r="B20" s="129" t="s">
        <v>542</v>
      </c>
      <c r="C20" s="130"/>
      <c r="D20" s="129" t="s">
        <v>543</v>
      </c>
      <c r="E20" s="123"/>
      <c r="F20" s="123"/>
      <c r="G20" s="123"/>
      <c r="H20" s="123"/>
      <c r="I20" s="123"/>
    </row>
    <row r="21" spans="1:9" ht="13.5" thickBot="1" x14ac:dyDescent="0.25">
      <c r="A21" s="131"/>
      <c r="B21" s="132" t="s">
        <v>476</v>
      </c>
      <c r="C21" s="133"/>
      <c r="D21" s="132" t="s">
        <v>476</v>
      </c>
      <c r="E21" s="123"/>
      <c r="F21" s="123"/>
      <c r="G21" s="134"/>
      <c r="H21" s="123"/>
      <c r="I21" s="123"/>
    </row>
    <row r="22" spans="1:9" x14ac:dyDescent="0.2">
      <c r="A22" s="131" t="s">
        <v>477</v>
      </c>
      <c r="B22" s="135">
        <v>33408199</v>
      </c>
      <c r="C22" s="133"/>
      <c r="D22" s="135">
        <v>28627623</v>
      </c>
      <c r="E22" s="123"/>
      <c r="F22" s="123"/>
      <c r="G22" s="123"/>
      <c r="H22" s="123"/>
      <c r="I22" s="123"/>
    </row>
    <row r="23" spans="1:9" ht="13.5" thickBot="1" x14ac:dyDescent="0.25">
      <c r="A23" s="131" t="s">
        <v>478</v>
      </c>
      <c r="B23" s="135">
        <v>148659320</v>
      </c>
      <c r="C23" s="133"/>
      <c r="D23" s="135">
        <v>127314627</v>
      </c>
      <c r="E23" s="123"/>
      <c r="F23" s="123"/>
      <c r="G23" s="136"/>
      <c r="H23" s="123"/>
      <c r="I23" s="123"/>
    </row>
    <row r="24" spans="1:9" ht="13.5" thickBot="1" x14ac:dyDescent="0.25">
      <c r="A24" s="128"/>
      <c r="B24" s="137">
        <f>SUM(B22:B23)</f>
        <v>182067519</v>
      </c>
      <c r="C24" s="130"/>
      <c r="D24" s="137">
        <f>SUM(D22:D23)</f>
        <v>155942250</v>
      </c>
      <c r="E24" s="123"/>
      <c r="F24" s="123"/>
      <c r="G24" s="123"/>
      <c r="H24" s="123"/>
      <c r="I24" s="123"/>
    </row>
    <row r="25" spans="1:9" ht="13.5" thickTop="1" x14ac:dyDescent="0.2">
      <c r="A25" s="138" t="s">
        <v>479</v>
      </c>
      <c r="B25" s="134"/>
      <c r="C25" s="123"/>
      <c r="D25" s="134"/>
      <c r="E25" s="123"/>
      <c r="F25" s="123"/>
      <c r="G25" s="123"/>
      <c r="H25" s="123"/>
      <c r="I25" s="123"/>
    </row>
    <row r="26" spans="1:9" x14ac:dyDescent="0.2">
      <c r="A26" s="128"/>
      <c r="B26" s="129" t="s">
        <v>542</v>
      </c>
      <c r="C26" s="130"/>
      <c r="D26" s="129" t="s">
        <v>543</v>
      </c>
      <c r="E26" s="123"/>
      <c r="F26" s="123"/>
      <c r="G26" s="123"/>
      <c r="H26" s="123"/>
      <c r="I26" s="123"/>
    </row>
    <row r="27" spans="1:9" ht="13.5" thickBot="1" x14ac:dyDescent="0.25">
      <c r="A27" s="131"/>
      <c r="B27" s="132" t="s">
        <v>476</v>
      </c>
      <c r="C27" s="133"/>
      <c r="D27" s="132" t="s">
        <v>476</v>
      </c>
      <c r="E27" s="123"/>
      <c r="F27" s="123"/>
      <c r="G27" s="123"/>
      <c r="H27" s="123"/>
      <c r="I27" s="123"/>
    </row>
    <row r="28" spans="1:9" x14ac:dyDescent="0.2">
      <c r="A28" s="131" t="s">
        <v>480</v>
      </c>
      <c r="B28" s="135">
        <f>B22</f>
        <v>33408199</v>
      </c>
      <c r="C28" s="133"/>
      <c r="D28" s="135">
        <v>28627623</v>
      </c>
      <c r="E28" s="123"/>
      <c r="F28" s="123"/>
      <c r="G28" s="123"/>
      <c r="H28" s="123"/>
      <c r="I28" s="123"/>
    </row>
    <row r="29" spans="1:9" ht="13.5" thickBot="1" x14ac:dyDescent="0.25">
      <c r="A29" s="131" t="s">
        <v>481</v>
      </c>
      <c r="B29" s="125">
        <v>0</v>
      </c>
      <c r="C29" s="133"/>
      <c r="D29" s="125">
        <v>0</v>
      </c>
      <c r="E29" s="123"/>
      <c r="F29" s="123"/>
      <c r="G29" s="123"/>
      <c r="H29" s="123"/>
      <c r="I29" s="123"/>
    </row>
    <row r="30" spans="1:9" ht="13.5" thickBot="1" x14ac:dyDescent="0.25">
      <c r="A30" s="128"/>
      <c r="B30" s="137">
        <f>SUM(B28:B29)</f>
        <v>33408199</v>
      </c>
      <c r="C30" s="130"/>
      <c r="D30" s="137">
        <f>SUM(D28:D29)</f>
        <v>28627623</v>
      </c>
      <c r="E30" s="123"/>
      <c r="F30" s="140"/>
      <c r="G30" s="123"/>
      <c r="H30" s="134"/>
      <c r="I30" s="123"/>
    </row>
    <row r="31" spans="1:9" ht="13.5" thickTop="1" x14ac:dyDescent="0.2">
      <c r="A31" s="138" t="s">
        <v>482</v>
      </c>
      <c r="B31" s="123"/>
      <c r="C31" s="123"/>
      <c r="D31" s="123"/>
      <c r="E31" s="123"/>
      <c r="F31" s="123"/>
      <c r="G31" s="123"/>
      <c r="H31" s="134"/>
      <c r="I31" s="123"/>
    </row>
    <row r="32" spans="1:9" x14ac:dyDescent="0.2">
      <c r="A32" s="128"/>
      <c r="B32" s="129" t="s">
        <v>542</v>
      </c>
      <c r="C32" s="130"/>
      <c r="D32" s="129" t="s">
        <v>543</v>
      </c>
      <c r="E32" s="123"/>
      <c r="F32" s="123"/>
      <c r="G32" s="123"/>
      <c r="H32" s="134"/>
      <c r="I32" s="123"/>
    </row>
    <row r="33" spans="1:9" ht="13.5" thickBot="1" x14ac:dyDescent="0.25">
      <c r="A33" s="128"/>
      <c r="B33" s="132" t="s">
        <v>476</v>
      </c>
      <c r="C33" s="133"/>
      <c r="D33" s="132" t="s">
        <v>476</v>
      </c>
      <c r="E33" s="123"/>
      <c r="F33" s="123"/>
      <c r="G33" s="123"/>
      <c r="H33" s="123"/>
      <c r="I33" s="123"/>
    </row>
    <row r="34" spans="1:9" x14ac:dyDescent="0.2">
      <c r="A34" s="141" t="s">
        <v>483</v>
      </c>
      <c r="B34" s="133"/>
      <c r="C34" s="133"/>
      <c r="D34" s="133"/>
      <c r="E34" s="123"/>
      <c r="F34" s="123"/>
      <c r="G34" s="123"/>
      <c r="H34" s="123"/>
      <c r="I34" s="123"/>
    </row>
    <row r="35" spans="1:9" x14ac:dyDescent="0.2">
      <c r="A35" s="131" t="s">
        <v>484</v>
      </c>
      <c r="B35" s="135">
        <v>46740300</v>
      </c>
      <c r="C35" s="133"/>
      <c r="D35" s="135">
        <v>29994977</v>
      </c>
      <c r="E35" s="123"/>
      <c r="F35" s="123"/>
      <c r="G35" s="123"/>
      <c r="H35" s="136"/>
      <c r="I35" s="123"/>
    </row>
    <row r="36" spans="1:9" x14ac:dyDescent="0.2">
      <c r="A36" s="131" t="s">
        <v>485</v>
      </c>
      <c r="B36" s="135">
        <v>60598615</v>
      </c>
      <c r="C36" s="133"/>
      <c r="D36" s="135">
        <v>65349117</v>
      </c>
      <c r="E36" s="123"/>
      <c r="F36" s="136"/>
      <c r="G36" s="123"/>
      <c r="H36" s="134"/>
      <c r="I36" s="123"/>
    </row>
    <row r="37" spans="1:9" x14ac:dyDescent="0.2">
      <c r="A37" s="131" t="s">
        <v>486</v>
      </c>
      <c r="B37" s="135">
        <f>15815173</f>
        <v>15815173</v>
      </c>
      <c r="C37" s="133"/>
      <c r="D37" s="135">
        <v>11103683</v>
      </c>
      <c r="E37" s="123"/>
      <c r="F37" s="123"/>
      <c r="G37" s="123"/>
      <c r="H37" s="136"/>
      <c r="I37" s="134"/>
    </row>
    <row r="38" spans="1:9" x14ac:dyDescent="0.2">
      <c r="A38" s="131" t="s">
        <v>566</v>
      </c>
      <c r="B38" s="135">
        <v>16431901</v>
      </c>
      <c r="C38" s="133"/>
      <c r="D38" s="135">
        <v>14105302</v>
      </c>
      <c r="E38" s="123"/>
      <c r="F38" s="123"/>
      <c r="G38" s="123"/>
      <c r="H38" s="134"/>
      <c r="I38" s="134"/>
    </row>
    <row r="39" spans="1:9" x14ac:dyDescent="0.2">
      <c r="A39" s="131" t="s">
        <v>487</v>
      </c>
      <c r="B39" s="135">
        <v>5538353</v>
      </c>
      <c r="C39" s="133"/>
      <c r="D39" s="135">
        <v>5259370</v>
      </c>
      <c r="E39" s="123"/>
      <c r="F39" s="123"/>
      <c r="G39" s="123"/>
      <c r="H39" s="136"/>
      <c r="I39" s="123"/>
    </row>
    <row r="40" spans="1:9" x14ac:dyDescent="0.2">
      <c r="A40" s="131" t="s">
        <v>488</v>
      </c>
      <c r="B40" s="135">
        <v>2455145</v>
      </c>
      <c r="C40" s="133"/>
      <c r="D40" s="135">
        <v>742540</v>
      </c>
      <c r="E40" s="123"/>
      <c r="F40" s="123"/>
      <c r="G40" s="136"/>
      <c r="H40" s="134"/>
      <c r="I40" s="136"/>
    </row>
    <row r="41" spans="1:9" ht="13.5" thickBot="1" x14ac:dyDescent="0.25">
      <c r="A41" s="131" t="s">
        <v>489</v>
      </c>
      <c r="B41" s="142">
        <f>1079787+46</f>
        <v>1079833</v>
      </c>
      <c r="C41" s="133"/>
      <c r="D41" s="142">
        <v>759638</v>
      </c>
      <c r="E41" s="123"/>
      <c r="F41" s="134"/>
      <c r="G41" s="123"/>
      <c r="H41" s="123"/>
      <c r="I41" s="123"/>
    </row>
    <row r="42" spans="1:9" x14ac:dyDescent="0.2">
      <c r="A42" s="128" t="s">
        <v>490</v>
      </c>
      <c r="B42" s="143">
        <f>SUM(B35:B41)</f>
        <v>148659320</v>
      </c>
      <c r="C42" s="133"/>
      <c r="D42" s="143">
        <f>SUM(D35:D41)</f>
        <v>127314627</v>
      </c>
      <c r="E42" s="123"/>
      <c r="F42" s="136"/>
      <c r="G42" s="134"/>
      <c r="H42" s="136"/>
      <c r="I42" s="134"/>
    </row>
    <row r="43" spans="1:9" x14ac:dyDescent="0.2">
      <c r="A43" s="131"/>
      <c r="B43" s="133"/>
      <c r="C43" s="133"/>
      <c r="D43" s="133"/>
      <c r="E43" s="123"/>
      <c r="F43" s="123"/>
      <c r="G43" s="123"/>
      <c r="H43" s="123"/>
      <c r="I43" s="123"/>
    </row>
    <row r="44" spans="1:9" x14ac:dyDescent="0.2">
      <c r="A44" s="128" t="s">
        <v>491</v>
      </c>
      <c r="B44" s="123"/>
      <c r="C44" s="123"/>
      <c r="D44" s="123"/>
      <c r="E44" s="123"/>
      <c r="F44" s="123"/>
      <c r="G44" s="123"/>
      <c r="H44" s="123"/>
      <c r="I44" s="123"/>
    </row>
    <row r="45" spans="1:9" ht="21.75" customHeight="1" x14ac:dyDescent="0.2">
      <c r="A45" s="320" t="s">
        <v>546</v>
      </c>
      <c r="B45" s="320"/>
      <c r="C45" s="320"/>
      <c r="D45" s="320"/>
      <c r="E45" s="320"/>
      <c r="F45" s="320"/>
      <c r="G45" s="320"/>
      <c r="H45" s="320"/>
      <c r="I45" s="320"/>
    </row>
    <row r="46" spans="1:9" ht="18" customHeight="1" x14ac:dyDescent="0.2">
      <c r="A46" s="128" t="s">
        <v>492</v>
      </c>
      <c r="B46" s="127"/>
      <c r="C46" s="127"/>
      <c r="D46" s="127"/>
      <c r="E46" s="127"/>
      <c r="F46" s="127"/>
      <c r="G46" s="127"/>
      <c r="H46" s="127"/>
      <c r="I46" s="127"/>
    </row>
    <row r="47" spans="1:9" ht="26.25" customHeight="1" x14ac:dyDescent="0.2">
      <c r="A47" s="320" t="s">
        <v>567</v>
      </c>
      <c r="B47" s="320"/>
      <c r="C47" s="320"/>
      <c r="D47" s="320"/>
      <c r="E47" s="320"/>
      <c r="F47" s="320"/>
      <c r="G47" s="320"/>
      <c r="H47" s="320"/>
      <c r="I47" s="320"/>
    </row>
    <row r="48" spans="1:9" x14ac:dyDescent="0.2">
      <c r="A48" s="128" t="s">
        <v>493</v>
      </c>
      <c r="B48" s="123"/>
      <c r="C48" s="123"/>
      <c r="D48" s="123"/>
      <c r="E48" s="123"/>
      <c r="F48" s="123"/>
      <c r="G48" s="123"/>
      <c r="H48" s="123"/>
      <c r="I48" s="123"/>
    </row>
    <row r="49" spans="1:9" ht="50.25" customHeight="1" x14ac:dyDescent="0.2">
      <c r="A49" s="320" t="s">
        <v>557</v>
      </c>
      <c r="B49" s="320"/>
      <c r="C49" s="320"/>
      <c r="D49" s="320"/>
      <c r="E49" s="320"/>
      <c r="F49" s="320"/>
      <c r="G49" s="320"/>
      <c r="H49" s="320"/>
      <c r="I49" s="320"/>
    </row>
    <row r="50" spans="1:9" x14ac:dyDescent="0.2">
      <c r="A50" s="128" t="s">
        <v>494</v>
      </c>
      <c r="B50" s="123"/>
      <c r="C50" s="123"/>
      <c r="D50" s="123"/>
      <c r="E50" s="123"/>
      <c r="F50" s="123"/>
      <c r="G50" s="123"/>
      <c r="H50" s="123"/>
      <c r="I50" s="123"/>
    </row>
    <row r="51" spans="1:9" x14ac:dyDescent="0.2">
      <c r="A51" s="123"/>
      <c r="B51" s="123"/>
      <c r="C51" s="123"/>
      <c r="D51" s="123"/>
      <c r="E51" s="123"/>
      <c r="F51" s="123"/>
      <c r="G51" s="123"/>
      <c r="H51" s="123"/>
      <c r="I51" s="123"/>
    </row>
    <row r="52" spans="1:9" x14ac:dyDescent="0.2">
      <c r="A52" s="323"/>
      <c r="B52" s="129" t="s">
        <v>542</v>
      </c>
      <c r="C52" s="130"/>
      <c r="D52" s="129" t="s">
        <v>543</v>
      </c>
      <c r="E52" s="123"/>
      <c r="F52" s="123"/>
      <c r="G52" s="123"/>
      <c r="H52" s="123"/>
      <c r="I52" s="123"/>
    </row>
    <row r="53" spans="1:9" ht="13.5" thickBot="1" x14ac:dyDescent="0.25">
      <c r="A53" s="323"/>
      <c r="B53" s="132" t="s">
        <v>476</v>
      </c>
      <c r="C53" s="133"/>
      <c r="D53" s="132" t="s">
        <v>476</v>
      </c>
      <c r="E53" s="123"/>
      <c r="F53" s="123"/>
      <c r="G53" s="123"/>
      <c r="H53" s="123"/>
      <c r="I53" s="123"/>
    </row>
    <row r="54" spans="1:9" x14ac:dyDescent="0.2">
      <c r="A54" s="138" t="s">
        <v>495</v>
      </c>
      <c r="B54" s="135">
        <v>41132730</v>
      </c>
      <c r="C54" s="123"/>
      <c r="D54" s="135">
        <v>35550928</v>
      </c>
      <c r="E54" s="123"/>
      <c r="F54" s="123"/>
      <c r="G54" s="123"/>
      <c r="H54" s="123"/>
      <c r="I54" s="123"/>
    </row>
    <row r="55" spans="1:9" ht="13.5" thickBot="1" x14ac:dyDescent="0.25">
      <c r="A55" s="144" t="s">
        <v>496</v>
      </c>
      <c r="B55" s="145">
        <v>2549160</v>
      </c>
      <c r="C55" s="123"/>
      <c r="D55" s="146">
        <v>2547560</v>
      </c>
      <c r="E55" s="123"/>
      <c r="F55" s="123"/>
      <c r="G55" s="123"/>
      <c r="H55" s="123"/>
      <c r="I55" s="123"/>
    </row>
    <row r="56" spans="1:9" ht="13.5" thickBot="1" x14ac:dyDescent="0.25">
      <c r="A56" s="147" t="s">
        <v>497</v>
      </c>
      <c r="B56" s="148">
        <f>+B54/B55</f>
        <v>16.14</v>
      </c>
      <c r="C56" s="123"/>
      <c r="D56" s="148">
        <f>+D54/D55</f>
        <v>13.95</v>
      </c>
      <c r="E56" s="123"/>
      <c r="F56" s="123"/>
      <c r="G56" s="123"/>
      <c r="H56" s="123"/>
      <c r="I56" s="123"/>
    </row>
    <row r="57" spans="1:9" ht="13.5" thickTop="1" x14ac:dyDescent="0.2">
      <c r="A57" s="123"/>
      <c r="B57" s="123"/>
      <c r="C57" s="123"/>
      <c r="D57" s="123"/>
      <c r="E57" s="123"/>
      <c r="F57" s="123"/>
      <c r="G57" s="123"/>
      <c r="H57" s="123"/>
      <c r="I57" s="123"/>
    </row>
    <row r="58" spans="1:9" x14ac:dyDescent="0.2">
      <c r="A58" s="123"/>
      <c r="B58" s="123"/>
      <c r="C58" s="123"/>
      <c r="D58" s="123"/>
      <c r="E58" s="123"/>
      <c r="F58" s="123"/>
      <c r="G58" s="123"/>
      <c r="H58" s="123"/>
      <c r="I58" s="123"/>
    </row>
    <row r="59" spans="1:9" x14ac:dyDescent="0.2">
      <c r="A59" s="324" t="s">
        <v>559</v>
      </c>
      <c r="B59" s="324"/>
      <c r="C59" s="324"/>
      <c r="D59" s="324"/>
      <c r="E59" s="324"/>
      <c r="F59" s="324"/>
      <c r="G59" s="324"/>
      <c r="H59" s="324"/>
      <c r="I59" s="324"/>
    </row>
    <row r="60" spans="1:9" ht="42" customHeight="1" x14ac:dyDescent="0.2">
      <c r="A60" s="320" t="s">
        <v>562</v>
      </c>
      <c r="B60" s="320"/>
      <c r="C60" s="320"/>
      <c r="D60" s="320"/>
      <c r="E60" s="320"/>
      <c r="F60" s="320"/>
      <c r="G60" s="320"/>
      <c r="H60" s="320"/>
      <c r="I60" s="320"/>
    </row>
    <row r="61" spans="1:9" x14ac:dyDescent="0.2">
      <c r="A61" s="127"/>
      <c r="B61" s="127"/>
      <c r="C61" s="127"/>
      <c r="D61" s="127"/>
      <c r="E61" s="127"/>
      <c r="F61" s="127"/>
      <c r="G61" s="127"/>
      <c r="H61" s="127"/>
      <c r="I61" s="127"/>
    </row>
    <row r="62" spans="1:9" x14ac:dyDescent="0.2">
      <c r="A62" s="128" t="s">
        <v>498</v>
      </c>
      <c r="B62" s="123"/>
      <c r="C62" s="123"/>
      <c r="D62" s="123"/>
      <c r="E62" s="123"/>
      <c r="F62" s="123"/>
      <c r="G62" s="123"/>
      <c r="H62" s="123"/>
      <c r="I62" s="123"/>
    </row>
    <row r="63" spans="1:9" ht="65.25" customHeight="1" x14ac:dyDescent="0.2">
      <c r="A63" s="320" t="s">
        <v>568</v>
      </c>
      <c r="B63" s="320"/>
      <c r="C63" s="320"/>
      <c r="D63" s="320"/>
      <c r="E63" s="320"/>
      <c r="F63" s="320"/>
      <c r="G63" s="320"/>
      <c r="H63" s="320"/>
      <c r="I63" s="320"/>
    </row>
    <row r="64" spans="1:9" x14ac:dyDescent="0.2">
      <c r="A64" s="127"/>
      <c r="B64" s="163"/>
      <c r="C64" s="127"/>
      <c r="D64" s="127"/>
      <c r="E64" s="127"/>
      <c r="F64" s="127"/>
      <c r="G64" s="127"/>
      <c r="H64" s="127"/>
      <c r="I64" s="127"/>
    </row>
    <row r="65" spans="1:9" x14ac:dyDescent="0.2">
      <c r="A65" s="321"/>
      <c r="B65" s="149" t="s">
        <v>547</v>
      </c>
      <c r="C65" s="150"/>
      <c r="D65" s="149" t="s">
        <v>499</v>
      </c>
      <c r="E65" s="150"/>
      <c r="F65" s="149" t="s">
        <v>547</v>
      </c>
      <c r="G65" s="150"/>
      <c r="H65" s="149" t="s">
        <v>499</v>
      </c>
      <c r="I65" s="123"/>
    </row>
    <row r="66" spans="1:9" ht="13.5" thickBot="1" x14ac:dyDescent="0.25">
      <c r="A66" s="321"/>
      <c r="B66" s="151" t="s">
        <v>500</v>
      </c>
      <c r="C66" s="144"/>
      <c r="D66" s="151" t="s">
        <v>500</v>
      </c>
      <c r="E66" s="144"/>
      <c r="F66" s="151" t="s">
        <v>501</v>
      </c>
      <c r="G66" s="151"/>
      <c r="H66" s="151" t="s">
        <v>501</v>
      </c>
      <c r="I66" s="123"/>
    </row>
    <row r="67" spans="1:9" x14ac:dyDescent="0.2">
      <c r="A67" s="152" t="s">
        <v>502</v>
      </c>
      <c r="B67" s="144"/>
      <c r="C67" s="144"/>
      <c r="D67" s="144"/>
      <c r="E67" s="144"/>
      <c r="F67" s="144"/>
      <c r="G67" s="144"/>
      <c r="H67" s="144"/>
      <c r="I67" s="123"/>
    </row>
    <row r="68" spans="1:9" x14ac:dyDescent="0.2">
      <c r="A68" s="144" t="s">
        <v>503</v>
      </c>
      <c r="B68" s="135">
        <v>11197</v>
      </c>
      <c r="C68" s="144"/>
      <c r="D68" s="135">
        <v>11198</v>
      </c>
      <c r="E68" s="144"/>
      <c r="F68" s="150">
        <v>100</v>
      </c>
      <c r="G68" s="150"/>
      <c r="H68" s="150">
        <v>100</v>
      </c>
      <c r="I68" s="123"/>
    </row>
    <row r="69" spans="1:9" x14ac:dyDescent="0.2">
      <c r="A69" s="144" t="s">
        <v>504</v>
      </c>
      <c r="B69" s="135">
        <v>5302</v>
      </c>
      <c r="C69" s="144"/>
      <c r="D69" s="135">
        <v>5302</v>
      </c>
      <c r="E69" s="144"/>
      <c r="F69" s="150">
        <v>100</v>
      </c>
      <c r="G69" s="150"/>
      <c r="H69" s="150">
        <v>100</v>
      </c>
      <c r="I69" s="123"/>
    </row>
    <row r="70" spans="1:9" x14ac:dyDescent="0.2">
      <c r="A70" s="144" t="s">
        <v>505</v>
      </c>
      <c r="B70" s="135">
        <v>7902</v>
      </c>
      <c r="C70" s="144"/>
      <c r="D70" s="135">
        <v>7946</v>
      </c>
      <c r="E70" s="144"/>
      <c r="F70" s="150">
        <v>100</v>
      </c>
      <c r="G70" s="150"/>
      <c r="H70" s="150">
        <v>100</v>
      </c>
      <c r="I70" s="123"/>
    </row>
    <row r="71" spans="1:9" x14ac:dyDescent="0.2">
      <c r="A71" s="144" t="s">
        <v>506</v>
      </c>
      <c r="B71" s="135">
        <v>8245</v>
      </c>
      <c r="C71" s="144"/>
      <c r="D71" s="135">
        <v>8437</v>
      </c>
      <c r="E71" s="144"/>
      <c r="F71" s="150">
        <v>52.73</v>
      </c>
      <c r="G71" s="150"/>
      <c r="H71" s="150">
        <v>52.73</v>
      </c>
      <c r="I71" s="123"/>
    </row>
    <row r="72" spans="1:9" x14ac:dyDescent="0.2">
      <c r="A72" s="144" t="s">
        <v>507</v>
      </c>
      <c r="B72" s="135">
        <v>8087</v>
      </c>
      <c r="C72" s="144"/>
      <c r="D72" s="135">
        <v>8108</v>
      </c>
      <c r="E72" s="144"/>
      <c r="F72" s="150">
        <v>100</v>
      </c>
      <c r="G72" s="150"/>
      <c r="H72" s="150">
        <v>100</v>
      </c>
      <c r="I72" s="123"/>
    </row>
    <row r="73" spans="1:9" x14ac:dyDescent="0.2">
      <c r="A73" s="144" t="s">
        <v>508</v>
      </c>
      <c r="B73" s="125">
        <v>0</v>
      </c>
      <c r="C73" s="144"/>
      <c r="D73" s="135">
        <v>8353</v>
      </c>
      <c r="E73" s="144"/>
      <c r="F73" s="150" t="s">
        <v>556</v>
      </c>
      <c r="G73" s="150"/>
      <c r="H73" s="150">
        <v>100</v>
      </c>
      <c r="I73" s="123"/>
    </row>
    <row r="74" spans="1:9" x14ac:dyDescent="0.2">
      <c r="A74" s="144" t="s">
        <v>509</v>
      </c>
      <c r="B74" s="135">
        <v>7290</v>
      </c>
      <c r="C74" s="144"/>
      <c r="D74" s="135">
        <v>7290</v>
      </c>
      <c r="E74" s="144"/>
      <c r="F74" s="150">
        <v>100</v>
      </c>
      <c r="G74" s="150"/>
      <c r="H74" s="150">
        <v>100</v>
      </c>
      <c r="I74" s="123"/>
    </row>
    <row r="75" spans="1:9" x14ac:dyDescent="0.2">
      <c r="A75" s="144" t="s">
        <v>510</v>
      </c>
      <c r="B75" s="135">
        <v>6450</v>
      </c>
      <c r="C75" s="144"/>
      <c r="D75" s="135">
        <v>6451</v>
      </c>
      <c r="E75" s="144"/>
      <c r="F75" s="150">
        <v>100</v>
      </c>
      <c r="G75" s="150"/>
      <c r="H75" s="150">
        <v>100</v>
      </c>
      <c r="I75" s="123"/>
    </row>
    <row r="76" spans="1:9" x14ac:dyDescent="0.2">
      <c r="A76" s="144" t="s">
        <v>511</v>
      </c>
      <c r="B76" s="135">
        <v>5732</v>
      </c>
      <c r="C76" s="144"/>
      <c r="D76" s="135">
        <v>5776</v>
      </c>
      <c r="E76" s="144"/>
      <c r="F76" s="150">
        <v>85.73</v>
      </c>
      <c r="G76" s="150"/>
      <c r="H76" s="150">
        <v>85.73</v>
      </c>
      <c r="I76" s="123"/>
    </row>
    <row r="77" spans="1:9" x14ac:dyDescent="0.2">
      <c r="A77" s="144" t="s">
        <v>512</v>
      </c>
      <c r="B77" s="135">
        <v>4041</v>
      </c>
      <c r="C77" s="144"/>
      <c r="D77" s="135">
        <v>4089</v>
      </c>
      <c r="E77" s="144"/>
      <c r="F77" s="150">
        <v>61.97</v>
      </c>
      <c r="G77" s="150"/>
      <c r="H77" s="150">
        <v>61.97</v>
      </c>
      <c r="I77" s="123"/>
    </row>
    <row r="78" spans="1:9" x14ac:dyDescent="0.2">
      <c r="A78" s="144" t="s">
        <v>513</v>
      </c>
      <c r="B78" s="135">
        <v>42684</v>
      </c>
      <c r="C78" s="144"/>
      <c r="D78" s="135">
        <v>24703</v>
      </c>
      <c r="E78" s="144"/>
      <c r="F78" s="150">
        <v>100</v>
      </c>
      <c r="G78" s="150"/>
      <c r="H78" s="150">
        <v>100</v>
      </c>
      <c r="I78" s="123"/>
    </row>
    <row r="79" spans="1:9" x14ac:dyDescent="0.2">
      <c r="A79" s="144" t="s">
        <v>514</v>
      </c>
      <c r="B79" s="135">
        <v>26354</v>
      </c>
      <c r="C79" s="144"/>
      <c r="D79" s="135">
        <v>23978</v>
      </c>
      <c r="E79" s="144"/>
      <c r="F79" s="150">
        <v>60</v>
      </c>
      <c r="G79" s="150"/>
      <c r="H79" s="150">
        <v>60</v>
      </c>
      <c r="I79" s="123"/>
    </row>
    <row r="80" spans="1:9" x14ac:dyDescent="0.2">
      <c r="A80" s="144" t="s">
        <v>515</v>
      </c>
      <c r="B80" s="135">
        <v>51370</v>
      </c>
      <c r="C80" s="144"/>
      <c r="D80" s="135">
        <v>51451</v>
      </c>
      <c r="E80" s="144"/>
      <c r="F80" s="150">
        <v>75.16</v>
      </c>
      <c r="G80" s="150"/>
      <c r="H80" s="150">
        <v>75.16</v>
      </c>
      <c r="I80" s="123"/>
    </row>
    <row r="81" spans="1:9" x14ac:dyDescent="0.2">
      <c r="A81" s="144" t="s">
        <v>560</v>
      </c>
      <c r="B81" s="135">
        <v>1008</v>
      </c>
      <c r="C81" s="144"/>
      <c r="D81" s="135">
        <v>1008</v>
      </c>
      <c r="E81" s="144"/>
      <c r="F81" s="150">
        <v>100</v>
      </c>
      <c r="G81" s="150"/>
      <c r="H81" s="150">
        <v>100</v>
      </c>
      <c r="I81" s="123"/>
    </row>
    <row r="82" spans="1:9" x14ac:dyDescent="0.2">
      <c r="A82" s="144" t="s">
        <v>516</v>
      </c>
      <c r="B82" s="125">
        <v>0</v>
      </c>
      <c r="C82" s="144"/>
      <c r="D82" s="135">
        <v>206</v>
      </c>
      <c r="E82" s="144"/>
      <c r="F82" s="125">
        <v>0</v>
      </c>
      <c r="G82" s="150"/>
      <c r="H82" s="150">
        <v>100</v>
      </c>
      <c r="I82" s="123"/>
    </row>
    <row r="83" spans="1:9" x14ac:dyDescent="0.2">
      <c r="A83" s="123" t="s">
        <v>517</v>
      </c>
      <c r="B83" s="135">
        <v>2</v>
      </c>
      <c r="C83" s="144"/>
      <c r="D83" s="135">
        <v>2</v>
      </c>
      <c r="E83" s="144"/>
      <c r="F83" s="150">
        <v>100</v>
      </c>
      <c r="G83" s="150"/>
      <c r="H83" s="150">
        <v>100</v>
      </c>
      <c r="I83" s="123"/>
    </row>
    <row r="84" spans="1:9" x14ac:dyDescent="0.2">
      <c r="A84" s="123" t="s">
        <v>561</v>
      </c>
      <c r="B84" s="135">
        <v>9177</v>
      </c>
      <c r="C84" s="144"/>
      <c r="D84" s="135">
        <v>5529</v>
      </c>
      <c r="E84" s="144"/>
      <c r="F84" s="150">
        <v>100</v>
      </c>
      <c r="G84" s="150"/>
      <c r="H84" s="150">
        <v>75</v>
      </c>
      <c r="I84" s="123"/>
    </row>
    <row r="85" spans="1:9" x14ac:dyDescent="0.2">
      <c r="A85" s="123" t="s">
        <v>564</v>
      </c>
      <c r="B85" s="135">
        <v>4</v>
      </c>
      <c r="C85" s="144"/>
      <c r="D85" s="135" t="s">
        <v>556</v>
      </c>
      <c r="E85" s="144"/>
      <c r="F85" s="150">
        <v>100</v>
      </c>
      <c r="G85" s="150"/>
      <c r="H85" s="125">
        <v>0</v>
      </c>
      <c r="I85" s="123"/>
    </row>
    <row r="86" spans="1:9" ht="13.5" thickBot="1" x14ac:dyDescent="0.25">
      <c r="A86" s="123" t="s">
        <v>565</v>
      </c>
      <c r="B86" s="135">
        <v>22</v>
      </c>
      <c r="C86" s="144"/>
      <c r="D86" s="135">
        <v>22</v>
      </c>
      <c r="E86" s="144"/>
      <c r="F86" s="150">
        <v>100</v>
      </c>
      <c r="G86" s="150"/>
      <c r="H86" s="150">
        <v>100</v>
      </c>
      <c r="I86" s="123"/>
    </row>
    <row r="87" spans="1:9" ht="13.5" thickBot="1" x14ac:dyDescent="0.25">
      <c r="A87" s="144"/>
      <c r="B87" s="153">
        <f>SUM(B68:B86)</f>
        <v>194867</v>
      </c>
      <c r="C87" s="144"/>
      <c r="D87" s="153">
        <f>SUM(D68:D86)</f>
        <v>179849</v>
      </c>
      <c r="E87" s="144"/>
      <c r="F87" s="144"/>
      <c r="G87" s="144"/>
      <c r="H87" s="144"/>
      <c r="I87" s="123"/>
    </row>
    <row r="88" spans="1:9" x14ac:dyDescent="0.2">
      <c r="A88" s="123"/>
      <c r="B88" s="134"/>
      <c r="C88" s="123"/>
      <c r="D88" s="134"/>
      <c r="E88" s="123"/>
      <c r="F88" s="123"/>
      <c r="G88" s="123"/>
      <c r="H88" s="123"/>
      <c r="I88" s="123"/>
    </row>
    <row r="89" spans="1:9" x14ac:dyDescent="0.2">
      <c r="A89" s="123"/>
      <c r="B89" s="134"/>
      <c r="C89" s="123"/>
      <c r="D89" s="134"/>
      <c r="E89" s="123"/>
      <c r="F89" s="123"/>
      <c r="G89" s="123"/>
      <c r="H89" s="136"/>
      <c r="I89" s="136"/>
    </row>
    <row r="90" spans="1:9" x14ac:dyDescent="0.2">
      <c r="A90" s="128" t="s">
        <v>518</v>
      </c>
      <c r="B90" s="123"/>
      <c r="C90" s="123"/>
      <c r="D90" s="123"/>
      <c r="E90" s="123"/>
      <c r="F90" s="123"/>
      <c r="G90" s="123"/>
      <c r="H90" s="123"/>
      <c r="I90" s="123"/>
    </row>
    <row r="91" spans="1:9" ht="33" customHeight="1" x14ac:dyDescent="0.2">
      <c r="A91" s="320" t="s">
        <v>548</v>
      </c>
      <c r="B91" s="320"/>
      <c r="C91" s="320"/>
      <c r="D91" s="320"/>
      <c r="E91" s="320"/>
      <c r="F91" s="320"/>
      <c r="G91" s="320"/>
      <c r="H91" s="320"/>
      <c r="I91" s="320"/>
    </row>
    <row r="92" spans="1:9" x14ac:dyDescent="0.2">
      <c r="A92" s="127"/>
      <c r="B92" s="127"/>
      <c r="C92" s="127"/>
      <c r="D92" s="127"/>
      <c r="E92" s="127"/>
      <c r="F92" s="127"/>
      <c r="G92" s="127"/>
      <c r="H92" s="127"/>
      <c r="I92" s="127"/>
    </row>
    <row r="93" spans="1:9" x14ac:dyDescent="0.2">
      <c r="A93" s="126" t="s">
        <v>519</v>
      </c>
      <c r="B93" s="123"/>
      <c r="C93" s="123"/>
      <c r="D93" s="123"/>
      <c r="E93" s="123"/>
      <c r="F93" s="123"/>
      <c r="G93" s="123"/>
      <c r="H93" s="123"/>
      <c r="I93" s="123"/>
    </row>
    <row r="94" spans="1:9" ht="20.25" customHeight="1" x14ac:dyDescent="0.2">
      <c r="A94" s="322" t="s">
        <v>549</v>
      </c>
      <c r="B94" s="322"/>
      <c r="C94" s="322"/>
      <c r="D94" s="322"/>
      <c r="E94" s="322"/>
      <c r="F94" s="322"/>
      <c r="G94" s="322"/>
      <c r="H94" s="322"/>
      <c r="I94" s="322"/>
    </row>
    <row r="95" spans="1:9" x14ac:dyDescent="0.2">
      <c r="A95" s="123"/>
      <c r="B95" s="123"/>
      <c r="C95" s="123"/>
      <c r="D95" s="123"/>
      <c r="E95" s="123"/>
      <c r="F95" s="123"/>
      <c r="G95" s="123"/>
      <c r="H95" s="123"/>
      <c r="I95" s="123"/>
    </row>
    <row r="96" spans="1:9" x14ac:dyDescent="0.2">
      <c r="A96" s="126" t="s">
        <v>520</v>
      </c>
      <c r="B96" s="123"/>
      <c r="C96" s="123"/>
      <c r="D96" s="123"/>
      <c r="E96" s="123"/>
      <c r="F96" s="123"/>
      <c r="G96" s="123"/>
      <c r="H96" s="123"/>
      <c r="I96" s="123"/>
    </row>
    <row r="97" spans="1:9" x14ac:dyDescent="0.2">
      <c r="A97" s="128"/>
      <c r="B97" s="123"/>
      <c r="C97" s="123"/>
      <c r="D97" s="123"/>
      <c r="E97" s="123"/>
      <c r="F97" s="123"/>
      <c r="G97" s="123"/>
      <c r="H97" s="123"/>
      <c r="I97" s="123"/>
    </row>
    <row r="98" spans="1:9" x14ac:dyDescent="0.2">
      <c r="A98" s="123"/>
      <c r="B98" s="318" t="s">
        <v>521</v>
      </c>
      <c r="C98" s="318"/>
      <c r="D98" s="318"/>
      <c r="E98" s="123"/>
      <c r="F98" s="123"/>
      <c r="G98" s="123"/>
      <c r="H98" s="123"/>
      <c r="I98" s="123"/>
    </row>
    <row r="99" spans="1:9" ht="13.5" thickBot="1" x14ac:dyDescent="0.25">
      <c r="A99" s="154" t="s">
        <v>522</v>
      </c>
      <c r="B99" s="155" t="s">
        <v>554</v>
      </c>
      <c r="C99" s="155"/>
      <c r="D99" s="155" t="s">
        <v>555</v>
      </c>
      <c r="E99" s="123"/>
      <c r="F99" s="123"/>
      <c r="G99" s="123"/>
      <c r="H99" s="123"/>
      <c r="I99" s="123"/>
    </row>
    <row r="100" spans="1:9" x14ac:dyDescent="0.2">
      <c r="A100" s="156" t="s">
        <v>523</v>
      </c>
      <c r="B100" s="123"/>
      <c r="C100" s="123"/>
      <c r="D100" s="123"/>
      <c r="E100" s="123"/>
      <c r="F100" s="123"/>
      <c r="G100" s="123"/>
      <c r="H100" s="123"/>
      <c r="I100" s="123"/>
    </row>
    <row r="101" spans="1:9" x14ac:dyDescent="0.2">
      <c r="A101" s="144" t="s">
        <v>524</v>
      </c>
      <c r="B101" s="139">
        <v>19908</v>
      </c>
      <c r="C101" s="123"/>
      <c r="D101" s="135">
        <v>23468</v>
      </c>
      <c r="E101" s="123"/>
      <c r="F101" s="123"/>
      <c r="G101" s="123"/>
      <c r="H101" s="123"/>
      <c r="I101" s="134"/>
    </row>
    <row r="102" spans="1:9" x14ac:dyDescent="0.2">
      <c r="A102" s="144" t="s">
        <v>525</v>
      </c>
      <c r="B102" s="139">
        <v>6143</v>
      </c>
      <c r="C102" s="124"/>
      <c r="D102" s="135">
        <v>7728</v>
      </c>
      <c r="E102" s="123"/>
      <c r="F102" s="123"/>
      <c r="G102" s="123"/>
      <c r="H102" s="157"/>
      <c r="I102" s="123"/>
    </row>
    <row r="103" spans="1:9" x14ac:dyDescent="0.2">
      <c r="A103" s="123"/>
      <c r="B103" s="139"/>
      <c r="C103" s="123"/>
      <c r="D103" s="135"/>
      <c r="E103" s="123"/>
      <c r="F103" s="123"/>
      <c r="G103" s="123"/>
      <c r="H103" s="123"/>
      <c r="I103" s="123"/>
    </row>
    <row r="104" spans="1:9" x14ac:dyDescent="0.2">
      <c r="A104" s="156" t="s">
        <v>526</v>
      </c>
      <c r="B104" s="139"/>
      <c r="C104" s="123"/>
      <c r="D104" s="135"/>
      <c r="E104" s="123"/>
      <c r="F104" s="123"/>
      <c r="G104" s="123"/>
      <c r="H104" s="123"/>
      <c r="I104" s="123"/>
    </row>
    <row r="105" spans="1:9" x14ac:dyDescent="0.2">
      <c r="A105" s="144" t="s">
        <v>524</v>
      </c>
      <c r="B105" s="139">
        <v>1057</v>
      </c>
      <c r="C105" s="123"/>
      <c r="D105" s="135">
        <v>16</v>
      </c>
      <c r="E105" s="123"/>
      <c r="F105" s="123"/>
      <c r="G105" s="123"/>
      <c r="H105" s="123"/>
      <c r="I105" s="123"/>
    </row>
    <row r="106" spans="1:9" x14ac:dyDescent="0.2">
      <c r="A106" s="144" t="s">
        <v>525</v>
      </c>
      <c r="B106" s="139">
        <v>183</v>
      </c>
      <c r="C106" s="123"/>
      <c r="D106" s="135">
        <v>1694</v>
      </c>
      <c r="E106" s="123"/>
      <c r="F106" s="123"/>
      <c r="G106" s="123"/>
      <c r="H106" s="123"/>
      <c r="I106" s="123"/>
    </row>
    <row r="107" spans="1:9" x14ac:dyDescent="0.2">
      <c r="A107" s="144"/>
      <c r="B107" s="139"/>
      <c r="C107" s="123"/>
      <c r="D107" s="135"/>
      <c r="E107" s="123"/>
      <c r="F107" s="123"/>
      <c r="G107" s="123"/>
      <c r="H107" s="123"/>
      <c r="I107" s="123"/>
    </row>
    <row r="108" spans="1:9" x14ac:dyDescent="0.2">
      <c r="A108" s="156" t="s">
        <v>527</v>
      </c>
      <c r="B108" s="139"/>
      <c r="C108" s="123"/>
      <c r="D108" s="135"/>
      <c r="E108" s="123"/>
      <c r="F108" s="123"/>
      <c r="G108" s="123"/>
      <c r="H108" s="123"/>
      <c r="I108" s="157"/>
    </row>
    <row r="109" spans="1:9" x14ac:dyDescent="0.2">
      <c r="A109" s="144" t="s">
        <v>524</v>
      </c>
      <c r="B109" s="139">
        <v>33408</v>
      </c>
      <c r="C109" s="123"/>
      <c r="D109" s="135">
        <v>28628</v>
      </c>
      <c r="E109" s="123"/>
      <c r="F109" s="123"/>
      <c r="G109" s="123"/>
      <c r="H109" s="123"/>
      <c r="I109" s="157"/>
    </row>
    <row r="110" spans="1:9" x14ac:dyDescent="0.2">
      <c r="A110" s="144" t="s">
        <v>525</v>
      </c>
      <c r="B110" s="125">
        <v>0</v>
      </c>
      <c r="C110" s="123"/>
      <c r="D110" s="125">
        <v>0</v>
      </c>
      <c r="E110" s="123"/>
      <c r="F110" s="123"/>
      <c r="G110" s="123"/>
      <c r="H110" s="123"/>
      <c r="I110" s="123"/>
    </row>
    <row r="111" spans="1:9" x14ac:dyDescent="0.2">
      <c r="A111" s="144"/>
      <c r="B111" s="139"/>
      <c r="C111" s="123"/>
      <c r="D111" s="135"/>
      <c r="E111" s="123"/>
      <c r="F111" s="123"/>
      <c r="G111" s="123"/>
      <c r="H111" s="123"/>
      <c r="I111" s="123"/>
    </row>
    <row r="112" spans="1:9" x14ac:dyDescent="0.2">
      <c r="A112" s="156" t="s">
        <v>528</v>
      </c>
      <c r="B112" s="139"/>
      <c r="C112" s="123"/>
      <c r="D112" s="135"/>
      <c r="E112" s="123"/>
      <c r="F112" s="123"/>
      <c r="G112" s="123"/>
      <c r="H112" s="123"/>
      <c r="I112" s="123"/>
    </row>
    <row r="113" spans="1:9" x14ac:dyDescent="0.2">
      <c r="A113" s="144" t="s">
        <v>524</v>
      </c>
      <c r="B113" s="139">
        <v>551</v>
      </c>
      <c r="C113" s="135"/>
      <c r="D113" s="135">
        <v>390</v>
      </c>
      <c r="E113" s="123"/>
      <c r="F113" s="123"/>
      <c r="G113" s="123"/>
      <c r="H113" s="123"/>
      <c r="I113" s="123"/>
    </row>
    <row r="114" spans="1:9" x14ac:dyDescent="0.2">
      <c r="A114" s="144" t="s">
        <v>525</v>
      </c>
      <c r="B114" s="139">
        <v>24</v>
      </c>
      <c r="C114" s="135"/>
      <c r="D114" s="135">
        <v>78</v>
      </c>
      <c r="E114" s="123"/>
      <c r="F114" s="123"/>
      <c r="G114" s="123"/>
      <c r="H114" s="123"/>
      <c r="I114" s="123"/>
    </row>
    <row r="115" spans="1:9" x14ac:dyDescent="0.2">
      <c r="A115" s="144"/>
      <c r="B115" s="139"/>
      <c r="C115" s="135"/>
      <c r="D115" s="135"/>
      <c r="E115" s="156"/>
      <c r="F115" s="156"/>
      <c r="G115" s="156"/>
      <c r="H115" s="158"/>
      <c r="I115" s="123"/>
    </row>
    <row r="116" spans="1:9" x14ac:dyDescent="0.2">
      <c r="A116" s="156" t="s">
        <v>545</v>
      </c>
      <c r="B116" s="139"/>
      <c r="C116" s="135"/>
      <c r="D116" s="135"/>
      <c r="E116" s="156"/>
      <c r="F116" s="156"/>
      <c r="G116" s="156"/>
      <c r="H116" s="158"/>
      <c r="I116" s="123"/>
    </row>
    <row r="117" spans="1:9" x14ac:dyDescent="0.2">
      <c r="A117" s="144" t="s">
        <v>524</v>
      </c>
      <c r="B117" s="139">
        <v>17</v>
      </c>
      <c r="C117" s="135"/>
      <c r="D117" s="135">
        <v>1007</v>
      </c>
      <c r="E117" s="156"/>
      <c r="F117" s="156"/>
      <c r="G117" s="156"/>
      <c r="H117" s="158"/>
      <c r="I117" s="123"/>
    </row>
    <row r="118" spans="1:9" x14ac:dyDescent="0.2">
      <c r="A118" s="144"/>
      <c r="B118" s="139"/>
      <c r="C118" s="135"/>
      <c r="D118" s="135"/>
      <c r="E118" s="156"/>
      <c r="F118" s="156"/>
      <c r="G118" s="156"/>
      <c r="H118" s="158"/>
      <c r="I118" s="123"/>
    </row>
    <row r="119" spans="1:9" x14ac:dyDescent="0.2">
      <c r="A119" s="156" t="s">
        <v>529</v>
      </c>
      <c r="B119" s="139"/>
      <c r="C119" s="135"/>
      <c r="D119" s="135"/>
      <c r="E119" s="156"/>
      <c r="F119" s="156"/>
      <c r="G119" s="156"/>
      <c r="H119" s="158"/>
      <c r="I119" s="123"/>
    </row>
    <row r="120" spans="1:9" x14ac:dyDescent="0.2">
      <c r="A120" s="144" t="s">
        <v>524</v>
      </c>
      <c r="B120" s="139">
        <v>23177</v>
      </c>
      <c r="C120" s="135"/>
      <c r="D120" s="135">
        <v>12620</v>
      </c>
      <c r="E120" s="156"/>
      <c r="F120" s="156"/>
      <c r="G120" s="156"/>
      <c r="H120" s="158"/>
      <c r="I120" s="123"/>
    </row>
    <row r="121" spans="1:9" x14ac:dyDescent="0.2">
      <c r="A121" s="144" t="s">
        <v>525</v>
      </c>
      <c r="B121" s="139">
        <v>1499</v>
      </c>
      <c r="C121" s="135"/>
      <c r="D121" s="135">
        <v>308</v>
      </c>
      <c r="E121" s="156"/>
      <c r="F121" s="156"/>
      <c r="G121" s="156"/>
      <c r="H121" s="158"/>
      <c r="I121" s="123"/>
    </row>
    <row r="122" spans="1:9" x14ac:dyDescent="0.2">
      <c r="A122" s="123"/>
      <c r="B122" s="123"/>
      <c r="C122" s="123"/>
      <c r="D122" s="135"/>
      <c r="E122" s="123"/>
      <c r="F122" s="129"/>
      <c r="G122" s="123"/>
      <c r="H122" s="129"/>
      <c r="I122" s="123"/>
    </row>
    <row r="123" spans="1:9" x14ac:dyDescent="0.2">
      <c r="A123" s="156" t="s">
        <v>530</v>
      </c>
      <c r="B123" s="139"/>
      <c r="C123" s="135"/>
      <c r="D123" s="135"/>
      <c r="E123" s="123"/>
      <c r="F123" s="123"/>
      <c r="G123" s="123"/>
      <c r="H123" s="123"/>
      <c r="I123" s="123"/>
    </row>
    <row r="124" spans="1:9" x14ac:dyDescent="0.2">
      <c r="A124" s="144" t="s">
        <v>524</v>
      </c>
      <c r="B124" s="139">
        <v>68</v>
      </c>
      <c r="C124" s="135"/>
      <c r="D124" s="135">
        <v>16</v>
      </c>
      <c r="E124" s="156"/>
      <c r="F124" s="156"/>
      <c r="G124" s="156"/>
      <c r="H124" s="158"/>
      <c r="I124" s="123"/>
    </row>
    <row r="125" spans="1:9" x14ac:dyDescent="0.2">
      <c r="A125" s="144" t="s">
        <v>525</v>
      </c>
      <c r="B125" s="139">
        <v>43</v>
      </c>
      <c r="C125" s="135"/>
      <c r="D125" s="135">
        <v>12</v>
      </c>
      <c r="E125" s="156"/>
      <c r="F125" s="156"/>
      <c r="G125" s="156"/>
      <c r="H125" s="158"/>
      <c r="I125" s="123"/>
    </row>
    <row r="126" spans="1:9" x14ac:dyDescent="0.2">
      <c r="A126" s="144"/>
      <c r="B126" s="139"/>
      <c r="C126" s="135"/>
      <c r="D126" s="139"/>
      <c r="E126" s="156"/>
      <c r="F126" s="156"/>
      <c r="G126" s="156"/>
      <c r="H126" s="158"/>
      <c r="I126" s="123"/>
    </row>
    <row r="127" spans="1:9" x14ac:dyDescent="0.2">
      <c r="A127" s="156" t="s">
        <v>550</v>
      </c>
      <c r="B127" s="139"/>
      <c r="C127" s="135"/>
      <c r="D127" s="139"/>
      <c r="E127" s="156"/>
      <c r="F127" s="156"/>
      <c r="G127" s="156"/>
      <c r="H127" s="158"/>
      <c r="I127" s="123"/>
    </row>
    <row r="128" spans="1:9" x14ac:dyDescent="0.2">
      <c r="A128" s="144" t="s">
        <v>524</v>
      </c>
      <c r="B128" s="125">
        <v>308</v>
      </c>
      <c r="C128" s="135"/>
      <c r="D128" s="139" t="s">
        <v>556</v>
      </c>
      <c r="E128" s="156"/>
      <c r="F128" s="156"/>
      <c r="G128" s="156"/>
      <c r="H128" s="158"/>
      <c r="I128" s="123"/>
    </row>
    <row r="129" spans="1:9" x14ac:dyDescent="0.2">
      <c r="A129" s="144" t="s">
        <v>525</v>
      </c>
      <c r="B129" s="139" t="s">
        <v>556</v>
      </c>
      <c r="C129" s="135"/>
      <c r="D129" s="139" t="s">
        <v>556</v>
      </c>
      <c r="E129" s="156"/>
      <c r="F129" s="156"/>
      <c r="G129" s="156"/>
      <c r="H129" s="158"/>
      <c r="I129" s="123"/>
    </row>
    <row r="130" spans="1:9" x14ac:dyDescent="0.2">
      <c r="A130" s="123"/>
      <c r="B130" s="123"/>
      <c r="C130" s="123"/>
      <c r="D130" s="123"/>
      <c r="E130" s="123"/>
      <c r="F130" s="129"/>
      <c r="G130" s="123"/>
      <c r="H130" s="129"/>
      <c r="I130" s="123"/>
    </row>
    <row r="131" spans="1:9" x14ac:dyDescent="0.2">
      <c r="A131" s="123"/>
      <c r="B131" s="156"/>
      <c r="C131" s="156"/>
      <c r="D131" s="156"/>
      <c r="E131" s="123"/>
      <c r="F131" s="123"/>
      <c r="G131" s="123"/>
      <c r="H131" s="123"/>
      <c r="I131" s="123"/>
    </row>
    <row r="132" spans="1:9" ht="13.5" thickBot="1" x14ac:dyDescent="0.25">
      <c r="A132" s="154" t="s">
        <v>522</v>
      </c>
      <c r="B132" s="159" t="s">
        <v>544</v>
      </c>
      <c r="C132" s="160"/>
      <c r="D132" s="159" t="s">
        <v>531</v>
      </c>
      <c r="E132" s="123"/>
      <c r="F132" s="135"/>
      <c r="G132" s="123"/>
      <c r="H132" s="135"/>
      <c r="I132" s="123"/>
    </row>
    <row r="133" spans="1:9" x14ac:dyDescent="0.2">
      <c r="A133" s="123"/>
      <c r="B133" s="123"/>
      <c r="C133" s="123"/>
      <c r="D133" s="123"/>
      <c r="E133" s="123"/>
      <c r="F133" s="150"/>
      <c r="G133" s="123"/>
      <c r="H133" s="150"/>
      <c r="I133" s="123"/>
    </row>
    <row r="134" spans="1:9" x14ac:dyDescent="0.2">
      <c r="A134" s="156" t="s">
        <v>532</v>
      </c>
      <c r="B134" s="123"/>
      <c r="C134" s="123"/>
      <c r="D134" s="123"/>
      <c r="E134" s="123"/>
      <c r="F134" s="123"/>
      <c r="G134" s="123"/>
      <c r="H134" s="123"/>
      <c r="I134" s="123"/>
    </row>
    <row r="135" spans="1:9" x14ac:dyDescent="0.2">
      <c r="A135" s="144" t="s">
        <v>524</v>
      </c>
      <c r="B135" s="125">
        <v>11783</v>
      </c>
      <c r="C135" s="123"/>
      <c r="D135" s="125">
        <v>9931</v>
      </c>
      <c r="E135" s="123"/>
      <c r="F135" s="123"/>
      <c r="G135" s="157"/>
      <c r="H135" s="123"/>
      <c r="I135" s="134"/>
    </row>
    <row r="136" spans="1:9" x14ac:dyDescent="0.2">
      <c r="A136" s="144" t="s">
        <v>525</v>
      </c>
      <c r="B136" s="125">
        <v>2038</v>
      </c>
      <c r="C136" s="123"/>
      <c r="D136" s="125">
        <v>1766</v>
      </c>
      <c r="E136" s="123"/>
      <c r="F136" s="135"/>
      <c r="G136" s="123"/>
      <c r="H136" s="135"/>
      <c r="I136" s="134"/>
    </row>
    <row r="137" spans="1:9" x14ac:dyDescent="0.2">
      <c r="A137" s="123"/>
      <c r="B137" s="125"/>
      <c r="C137" s="123"/>
      <c r="D137" s="125"/>
      <c r="E137" s="123"/>
      <c r="F137" s="123"/>
      <c r="G137" s="123"/>
      <c r="H137" s="123"/>
      <c r="I137" s="123"/>
    </row>
    <row r="138" spans="1:9" x14ac:dyDescent="0.2">
      <c r="A138" s="156" t="s">
        <v>533</v>
      </c>
      <c r="B138" s="125"/>
      <c r="C138" s="123"/>
      <c r="D138" s="125"/>
      <c r="E138" s="123"/>
      <c r="F138" s="123"/>
      <c r="G138" s="123"/>
      <c r="H138" s="123"/>
      <c r="I138" s="123"/>
    </row>
    <row r="139" spans="1:9" x14ac:dyDescent="0.2">
      <c r="A139" s="144" t="s">
        <v>524</v>
      </c>
      <c r="B139" s="125">
        <v>0</v>
      </c>
      <c r="C139" s="123"/>
      <c r="D139" s="125">
        <v>0</v>
      </c>
      <c r="E139" s="123"/>
      <c r="F139" s="135"/>
      <c r="G139" s="123"/>
      <c r="H139" s="150"/>
      <c r="I139" s="123"/>
    </row>
    <row r="140" spans="1:9" x14ac:dyDescent="0.2">
      <c r="A140" s="144" t="s">
        <v>525</v>
      </c>
      <c r="B140" s="125">
        <v>0</v>
      </c>
      <c r="C140" s="123"/>
      <c r="D140" s="125">
        <v>42980</v>
      </c>
      <c r="E140" s="123"/>
      <c r="F140" s="135"/>
      <c r="G140" s="123"/>
      <c r="H140" s="150"/>
      <c r="I140" s="123"/>
    </row>
    <row r="141" spans="1:9" x14ac:dyDescent="0.2">
      <c r="A141" s="144"/>
      <c r="B141" s="125"/>
      <c r="C141" s="123"/>
      <c r="D141" s="125"/>
      <c r="E141" s="123"/>
      <c r="F141" s="150"/>
      <c r="G141" s="123"/>
      <c r="H141" s="135"/>
      <c r="I141" s="123"/>
    </row>
    <row r="142" spans="1:9" x14ac:dyDescent="0.2">
      <c r="A142" s="156" t="s">
        <v>534</v>
      </c>
      <c r="B142" s="125"/>
      <c r="C142" s="123"/>
      <c r="D142" s="125"/>
      <c r="E142" s="123"/>
      <c r="F142" s="150"/>
      <c r="G142" s="123"/>
      <c r="H142" s="135"/>
      <c r="I142" s="123"/>
    </row>
    <row r="143" spans="1:9" x14ac:dyDescent="0.2">
      <c r="A143" s="144" t="s">
        <v>524</v>
      </c>
      <c r="B143" s="125">
        <v>371</v>
      </c>
      <c r="C143" s="123"/>
      <c r="D143" s="125">
        <v>696</v>
      </c>
      <c r="E143" s="123"/>
      <c r="F143" s="150"/>
      <c r="G143" s="123"/>
      <c r="H143" s="135"/>
      <c r="I143" s="123"/>
    </row>
    <row r="144" spans="1:9" x14ac:dyDescent="0.2">
      <c r="A144" s="144"/>
      <c r="B144" s="125"/>
      <c r="C144" s="123"/>
      <c r="D144" s="125"/>
      <c r="E144" s="123"/>
      <c r="F144" s="150"/>
      <c r="G144" s="123"/>
      <c r="H144" s="135"/>
      <c r="I144" s="123"/>
    </row>
    <row r="145" spans="1:9" x14ac:dyDescent="0.2">
      <c r="A145" s="156" t="s">
        <v>535</v>
      </c>
      <c r="B145" s="125"/>
      <c r="C145" s="123"/>
      <c r="D145" s="125"/>
      <c r="E145" s="123"/>
      <c r="F145" s="123"/>
      <c r="G145" s="123"/>
      <c r="H145" s="123"/>
      <c r="I145" s="123"/>
    </row>
    <row r="146" spans="1:9" x14ac:dyDescent="0.2">
      <c r="A146" s="144" t="s">
        <v>524</v>
      </c>
      <c r="B146" s="125">
        <v>12398</v>
      </c>
      <c r="C146" s="123"/>
      <c r="D146" s="125">
        <v>7238</v>
      </c>
      <c r="E146" s="123"/>
      <c r="F146" s="123"/>
      <c r="G146" s="157"/>
      <c r="H146" s="123"/>
      <c r="I146" s="123"/>
    </row>
    <row r="147" spans="1:9" x14ac:dyDescent="0.2">
      <c r="A147" s="144" t="s">
        <v>525</v>
      </c>
      <c r="B147" s="125">
        <v>12</v>
      </c>
      <c r="C147" s="123"/>
      <c r="D147" s="162" t="s">
        <v>556</v>
      </c>
      <c r="E147" s="123"/>
      <c r="F147" s="139"/>
      <c r="G147" s="123"/>
      <c r="H147" s="150"/>
      <c r="I147" s="123"/>
    </row>
    <row r="148" spans="1:9" x14ac:dyDescent="0.2">
      <c r="A148" s="144"/>
      <c r="B148" s="125"/>
      <c r="C148" s="123"/>
      <c r="D148" s="125"/>
      <c r="E148" s="123"/>
      <c r="F148" s="139"/>
      <c r="G148" s="123"/>
      <c r="H148" s="150"/>
      <c r="I148" s="123"/>
    </row>
    <row r="149" spans="1:9" x14ac:dyDescent="0.2">
      <c r="A149" s="156" t="s">
        <v>536</v>
      </c>
      <c r="B149" s="125"/>
      <c r="C149" s="123"/>
      <c r="D149" s="125"/>
      <c r="E149" s="123"/>
      <c r="F149" s="123"/>
      <c r="G149" s="123"/>
      <c r="H149" s="123"/>
      <c r="I149" s="123"/>
    </row>
    <row r="150" spans="1:9" x14ac:dyDescent="0.2">
      <c r="A150" s="144" t="s">
        <v>524</v>
      </c>
      <c r="B150" s="125">
        <v>31046</v>
      </c>
      <c r="C150" s="123"/>
      <c r="D150" s="125">
        <v>24175</v>
      </c>
      <c r="E150" s="123"/>
      <c r="F150" s="123"/>
      <c r="G150" s="123"/>
      <c r="H150" s="123"/>
      <c r="I150" s="134"/>
    </row>
    <row r="151" spans="1:9" x14ac:dyDescent="0.2">
      <c r="A151" s="144"/>
      <c r="B151" s="125"/>
      <c r="C151" s="123"/>
      <c r="D151" s="125"/>
      <c r="E151" s="123"/>
      <c r="F151" s="123"/>
      <c r="G151" s="123"/>
      <c r="H151" s="123"/>
      <c r="I151" s="123"/>
    </row>
    <row r="152" spans="1:9" x14ac:dyDescent="0.2">
      <c r="A152" s="156" t="s">
        <v>537</v>
      </c>
      <c r="B152" s="125"/>
      <c r="C152" s="123"/>
      <c r="D152" s="125"/>
      <c r="E152" s="123"/>
      <c r="F152" s="123"/>
      <c r="G152" s="123"/>
      <c r="H152" s="123"/>
      <c r="I152" s="123"/>
    </row>
    <row r="153" spans="1:9" x14ac:dyDescent="0.2">
      <c r="A153" s="144" t="s">
        <v>524</v>
      </c>
      <c r="B153" s="125">
        <v>12924</v>
      </c>
      <c r="C153" s="123"/>
      <c r="D153" s="125">
        <v>19983</v>
      </c>
      <c r="E153" s="123"/>
      <c r="F153" s="123"/>
      <c r="G153" s="123"/>
      <c r="H153" s="123"/>
      <c r="I153" s="123"/>
    </row>
    <row r="154" spans="1:9" x14ac:dyDescent="0.2">
      <c r="A154" s="144" t="s">
        <v>525</v>
      </c>
      <c r="B154" s="125">
        <v>2075</v>
      </c>
      <c r="C154" s="123"/>
      <c r="D154" s="125">
        <v>4606</v>
      </c>
      <c r="E154" s="123"/>
      <c r="F154" s="123"/>
      <c r="G154" s="123"/>
      <c r="H154" s="123"/>
      <c r="I154" s="123"/>
    </row>
    <row r="155" spans="1:9" x14ac:dyDescent="0.2">
      <c r="A155" s="144"/>
      <c r="B155" s="125"/>
      <c r="C155" s="123"/>
      <c r="D155" s="125"/>
      <c r="E155" s="123"/>
      <c r="F155" s="123"/>
      <c r="G155" s="123"/>
      <c r="H155" s="123"/>
      <c r="I155" s="123"/>
    </row>
    <row r="156" spans="1:9" x14ac:dyDescent="0.2">
      <c r="A156" s="156" t="s">
        <v>551</v>
      </c>
      <c r="B156" s="125"/>
      <c r="C156" s="123"/>
      <c r="D156" s="125"/>
      <c r="E156" s="123"/>
      <c r="F156" s="123"/>
      <c r="G156" s="123"/>
      <c r="H156" s="123"/>
      <c r="I156" s="123"/>
    </row>
    <row r="157" spans="1:9" x14ac:dyDescent="0.2">
      <c r="A157" s="144" t="s">
        <v>524</v>
      </c>
      <c r="B157" s="125">
        <v>23</v>
      </c>
      <c r="C157" s="123"/>
      <c r="D157" s="125">
        <v>0</v>
      </c>
      <c r="E157" s="123"/>
      <c r="F157" s="123"/>
      <c r="G157" s="123"/>
      <c r="H157" s="123"/>
      <c r="I157" s="123"/>
    </row>
    <row r="158" spans="1:9" x14ac:dyDescent="0.2">
      <c r="A158" s="144"/>
      <c r="B158" s="125"/>
      <c r="C158" s="123"/>
      <c r="D158" s="125"/>
      <c r="E158" s="123"/>
      <c r="F158" s="123"/>
      <c r="G158" s="123"/>
      <c r="H158" s="123"/>
      <c r="I158" s="123"/>
    </row>
    <row r="159" spans="1:9" x14ac:dyDescent="0.2">
      <c r="A159" s="156" t="s">
        <v>538</v>
      </c>
      <c r="B159" s="125"/>
      <c r="C159" s="123"/>
      <c r="D159" s="125"/>
      <c r="E159" s="123"/>
      <c r="F159" s="123"/>
      <c r="G159" s="123"/>
      <c r="H159" s="123"/>
      <c r="I159" s="123"/>
    </row>
    <row r="160" spans="1:9" x14ac:dyDescent="0.2">
      <c r="A160" s="144" t="s">
        <v>524</v>
      </c>
      <c r="B160" s="125">
        <v>0</v>
      </c>
      <c r="C160" s="123"/>
      <c r="D160" s="125">
        <v>70</v>
      </c>
      <c r="E160" s="123"/>
      <c r="F160" s="123"/>
      <c r="G160" s="123"/>
      <c r="H160" s="123"/>
      <c r="I160" s="123"/>
    </row>
    <row r="161" spans="1:9" x14ac:dyDescent="0.2">
      <c r="A161" s="144"/>
      <c r="B161" s="125"/>
      <c r="C161" s="123"/>
      <c r="D161" s="125"/>
      <c r="E161" s="123"/>
      <c r="F161" s="123"/>
      <c r="G161" s="123"/>
      <c r="H161" s="123"/>
      <c r="I161" s="123"/>
    </row>
    <row r="162" spans="1:9" x14ac:dyDescent="0.2">
      <c r="A162" s="156" t="s">
        <v>539</v>
      </c>
      <c r="B162" s="125"/>
      <c r="C162" s="123"/>
      <c r="D162" s="125"/>
      <c r="E162" s="123"/>
      <c r="F162" s="123"/>
      <c r="G162" s="123"/>
      <c r="H162" s="123"/>
      <c r="I162" s="123"/>
    </row>
    <row r="163" spans="1:9" x14ac:dyDescent="0.2">
      <c r="A163" s="144" t="s">
        <v>524</v>
      </c>
      <c r="B163" s="125">
        <v>14</v>
      </c>
      <c r="C163" s="123"/>
      <c r="D163" s="125">
        <v>23014</v>
      </c>
      <c r="E163" s="123"/>
      <c r="F163" s="123"/>
      <c r="G163" s="123"/>
      <c r="H163" s="123"/>
      <c r="I163" s="123"/>
    </row>
    <row r="164" spans="1:9" x14ac:dyDescent="0.2">
      <c r="A164" s="144"/>
      <c r="B164" s="139"/>
      <c r="C164" s="123"/>
      <c r="D164" s="139"/>
      <c r="E164" s="123"/>
      <c r="F164" s="123"/>
      <c r="G164" s="123"/>
      <c r="H164" s="123"/>
      <c r="I164" s="123"/>
    </row>
    <row r="165" spans="1:9" x14ac:dyDescent="0.2">
      <c r="A165" s="123"/>
      <c r="B165" s="123"/>
      <c r="C165" s="123"/>
      <c r="D165" s="135"/>
      <c r="E165" s="123"/>
      <c r="F165" s="123"/>
      <c r="G165" s="123"/>
      <c r="H165" s="123"/>
      <c r="I165" s="123"/>
    </row>
    <row r="166" spans="1:9" x14ac:dyDescent="0.2">
      <c r="A166" s="128" t="s">
        <v>540</v>
      </c>
      <c r="B166" s="123"/>
      <c r="C166" s="123"/>
      <c r="D166" s="123"/>
      <c r="E166" s="123"/>
      <c r="F166" s="123"/>
      <c r="G166" s="123"/>
      <c r="H166" s="123"/>
      <c r="I166" s="123"/>
    </row>
    <row r="167" spans="1:9" x14ac:dyDescent="0.2">
      <c r="A167" s="319" t="s">
        <v>552</v>
      </c>
      <c r="B167" s="319"/>
      <c r="C167" s="319"/>
      <c r="D167" s="319"/>
      <c r="E167" s="319"/>
      <c r="F167" s="319"/>
      <c r="G167" s="319"/>
      <c r="H167" s="319"/>
      <c r="I167" s="319"/>
    </row>
    <row r="168" spans="1:9" x14ac:dyDescent="0.2">
      <c r="A168" s="319"/>
      <c r="B168" s="319"/>
      <c r="C168" s="319"/>
      <c r="D168" s="319"/>
      <c r="E168" s="319"/>
      <c r="F168" s="319"/>
      <c r="G168" s="319"/>
      <c r="H168" s="319"/>
      <c r="I168" s="319"/>
    </row>
  </sheetData>
  <mergeCells count="17">
    <mergeCell ref="A9:I9"/>
    <mergeCell ref="A10:I10"/>
    <mergeCell ref="A13:I13"/>
    <mergeCell ref="A14:I14"/>
    <mergeCell ref="A17:I17"/>
    <mergeCell ref="A45:I45"/>
    <mergeCell ref="A47:I47"/>
    <mergeCell ref="A49:I49"/>
    <mergeCell ref="A52:A53"/>
    <mergeCell ref="A59:I59"/>
    <mergeCell ref="B98:D98"/>
    <mergeCell ref="A167:I168"/>
    <mergeCell ref="A60:I60"/>
    <mergeCell ref="A63:I63"/>
    <mergeCell ref="A65:A66"/>
    <mergeCell ref="A91:I91"/>
    <mergeCell ref="A94:I94"/>
  </mergeCells>
  <pageMargins left="0.7" right="0.7" top="0.75" bottom="0.75" header="0.3" footer="0.3"/>
  <pageSetup paperSize="9" orientation="portrait" r:id="rId1"/>
  <headerFooter>
    <oddHeader>&amp;C&amp;"Aptos"&amp;10&amp;K000000 Interno&amp;1#_x000D_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f7022f0-7135-4745-88ac-b0711da4c21f" xsi:nil="true"/>
    <lcf76f155ced4ddcb4097134ff3c332f xmlns="aa2aacec-9352-4d97-80ca-94620611eeb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CA013944B7EE40A95B1C8C541A93BE" ma:contentTypeVersion="20" ma:contentTypeDescription="Create a new document." ma:contentTypeScope="" ma:versionID="fc2ba77f3ced9be2ec9b7a02b8c85dca">
  <xsd:schema xmlns:xsd="http://www.w3.org/2001/XMLSchema" xmlns:xs="http://www.w3.org/2001/XMLSchema" xmlns:p="http://schemas.microsoft.com/office/2006/metadata/properties" xmlns:ns2="ff7022f0-7135-4745-88ac-b0711da4c21f" xmlns:ns3="aa2aacec-9352-4d97-80ca-94620611eeb8" targetNamespace="http://schemas.microsoft.com/office/2006/metadata/properties" ma:root="true" ma:fieldsID="0dc3a2bb44a8126e952a9cdd20174f9d" ns2:_="" ns3:_="">
    <xsd:import namespace="ff7022f0-7135-4745-88ac-b0711da4c21f"/>
    <xsd:import namespace="aa2aacec-9352-4d97-80ca-94620611ee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7022f0-7135-4745-88ac-b0711da4c21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1512fa4-9542-47a2-a336-5f967e5143c7}" ma:internalName="TaxCatchAll" ma:showField="CatchAllData" ma:web="ff7022f0-7135-4745-88ac-b0711da4c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2aacec-9352-4d97-80ca-94620611ee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7df2a4b-b34d-4712-a22d-0b79bf142c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ff7022f0-7135-4745-88ac-b0711da4c21f"/>
    <ds:schemaRef ds:uri="aa2aacec-9352-4d97-80ca-94620611eeb8"/>
  </ds:schemaRefs>
</ds:datastoreItem>
</file>

<file path=customXml/itemProps3.xml><?xml version="1.0" encoding="utf-8"?>
<ds:datastoreItem xmlns:ds="http://schemas.openxmlformats.org/officeDocument/2006/customXml" ds:itemID="{2692121E-F98D-4BC1-AD97-0DECC3CEA404}"/>
</file>

<file path=docMetadata/LabelInfo.xml><?xml version="1.0" encoding="utf-8"?>
<clbl:labelList xmlns:clbl="http://schemas.microsoft.com/office/2020/mipLabelMetadata">
  <clbl:label id="{97957bea-0de5-4414-8f35-40333233f9f4}" enabled="1" method="Standard" siteId="{e2e3c89b-a592-4933-82ed-af6fd7503d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lpstr>RDG!Print_Area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Klara Kolarić Hazler</cp:lastModifiedBy>
  <cp:lastPrinted>2018-04-25T06:49:36Z</cp:lastPrinted>
  <dcterms:created xsi:type="dcterms:W3CDTF">2008-10-17T11:51:54Z</dcterms:created>
  <dcterms:modified xsi:type="dcterms:W3CDTF">2026-10-29T06:29:26Z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0x0101004FCA013944B7EE40A95B1C8C541A93BE</vt:lpwstr>
  </property>
  <property fmtid="{D5CDD505-2E9C-101B-9397-08002B2CF9AE}" pid="3" name="MediaServiceImageTags">
    <vt:lpwstr/>
  </property>
</Properties>
</file>