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https://kddx.sharepoint.com/sites/Sektorfinancija/Shared Documents/Nadzorni odbor KDD/2026/NO_30102026_III_kvartal/8_HANFA_objava/Grupa/Hrvatski/"/>
    </mc:Choice>
  </mc:AlternateContent>
  <xr:revisionPtr revIDLastSave="1734" documentId="8_{F27B58AE-6829-4578-A881-B06BD04D0145}" xr6:coauthVersionLast="47" xr6:coauthVersionMax="47" xr10:uidLastSave="{3450CCAD-4434-4541-89E4-560609F46A78}"/>
  <bookViews>
    <workbookView xWindow="-108" yWindow="-108" windowWidth="23256" windowHeight="13896" activeTab="6"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podaci'!$A$1:$N$85</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1" i="24" l="1"/>
  <c r="I151" i="24"/>
  <c r="I132" i="18"/>
  <c r="I241" i="24"/>
  <c r="F241" i="24"/>
  <c r="I228" i="24"/>
  <c r="F228" i="24"/>
  <c r="I95" i="18"/>
  <c r="G241" i="24" l="1"/>
  <c r="E241" i="24"/>
  <c r="I236" i="24"/>
  <c r="G236" i="24"/>
  <c r="F236" i="24"/>
  <c r="E236" i="24"/>
  <c r="G228" i="24"/>
  <c r="E228" i="24"/>
  <c r="I223" i="24"/>
  <c r="G223" i="24"/>
  <c r="F223" i="24"/>
  <c r="E223" i="24"/>
  <c r="F211" i="24"/>
  <c r="I200" i="24"/>
  <c r="F200" i="24"/>
  <c r="I160" i="24"/>
  <c r="F160" i="24"/>
  <c r="I147" i="24"/>
  <c r="F147" i="24"/>
  <c r="I144" i="24"/>
  <c r="F144" i="24"/>
  <c r="F141" i="24"/>
  <c r="F151" i="24" l="1"/>
  <c r="F153" i="24" s="1"/>
  <c r="F155" i="24" s="1"/>
  <c r="I153" i="24"/>
  <c r="I155" i="24" s="1"/>
  <c r="H13" i="21"/>
  <c r="K98" i="26"/>
  <c r="J98" i="26"/>
  <c r="I98" i="26"/>
  <c r="H98" i="26"/>
  <c r="H91" i="26"/>
  <c r="H109" i="26" l="1"/>
  <c r="H110" i="26" s="1"/>
  <c r="K91" i="26"/>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<sst xmlns="http://schemas.openxmlformats.org/spreadsheetml/2006/main" count="853" uniqueCount="678">
  <si>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</si>
  <si>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</si>
  <si>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</si>
  <si>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</si>
  <si>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</si>
  <si>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</si>
  <si>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</si>
  <si>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</si>
  <si>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</si>
  <si>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</si>
  <si>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</si>
  <si>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</si>
  <si>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</si>
  <si>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</si>
  <si>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</si>
  <si>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</si>
  <si>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</si>
  <si>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</si>
  <si>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</si>
  <si>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</si>
  <si>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</si>
  <si>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</si>
  <si>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</si>
  <si>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</si>
  <si>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</si>
  <si>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</si>
  <si>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</si>
  <si>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</si>
  <si>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</si>
  <si>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</si>
  <si>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</si>
  <si>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</si>
  <si>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</si>
  <si>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</si>
  <si>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</si>
  <si>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</si>
  <si>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</si>
  <si>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</si>
  <si>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</si>
  <si>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</si>
  <si>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</si>
  <si>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</si>
  <si>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</si>
  <si>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</si>
  <si>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</si>
  <si>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</si>
  <si>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</si>
  <si>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</si>
  <si>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</si>
  <si>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</si>
  <si>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</si>
  <si>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</si>
  <si>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</si>
  <si>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</si>
  <si>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</si>
  <si>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</si>
  <si>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</si>
  <si>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</si>
  <si>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</si>
  <si>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</si>
  <si>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</si>
  <si>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</si>
  <si>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</si>
  <si>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</si>
  <si>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</si>
  <si>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</si>
  <si>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</si>
  <si>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</si>
  <si>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</si>
  <si>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</si>
  <si>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</si>
  <si>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</si>
  <si>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</si>
  <si>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</si>
  <si>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</si>
  <si>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</si>
  <si>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</si>
  <si>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</si>
  <si>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</si>
  <si>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</si>
  <si>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</si>
  <si>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</si>
  <si>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</si>
  <si>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</si>
  <si>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</si>
  <si>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</si>
  <si>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</si>
  <si>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</si>
  <si>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</si>
  <si>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</si>
  <si>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</si>
  <si>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</si>
  <si>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</si>
  <si>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</si>
  <si>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</si>
  <si>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</si>
  <si>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</si>
  <si>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</si>
  <si>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</si>
  <si>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</si>
  <si>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</si>
  <si>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</si>
  <si>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</si>
  <si>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</si>
  <si>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</si>
  <si>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</si>
  <si>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</si>
  <si>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</si>
  <si>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</si>
  <si>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</si>
  <si>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</si>
  <si>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</si>
  <si>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</si>
  <si>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</si>
  <si>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</si>
  <si>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</si>
  <si>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</si>
  <si>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</si>
  <si>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</si>
  <si>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</si>
  <si>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</si>
  <si>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</si>
  <si>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</si>
  <si>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</si>
  <si>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</si>
  <si>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</si>
  <si>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</si>
  <si>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</si>
  <si>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</si>
  <si>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</si>
  <si>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</si>
  <si>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</si>
  <si>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</si>
  <si>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</si>
  <si>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</si>
  <si>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</si>
  <si>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</si>
  <si>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</si>
  <si>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</si>
  <si>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</si>
  <si>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</si>
  <si>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</si>
  <si>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</si>
  <si>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</si>
  <si>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</si>
  <si>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</si>
  <si>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</si>
  <si>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</si>
  <si>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</si>
  <si>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</si>
  <si>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</si>
  <si>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</si>
  <si>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</si>
  <si>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</si>
  <si>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</si>
  <si>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</si>
  <si>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</si>
  <si>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</si>
  <si>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</si>
  <si>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</si>
  <si>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</si>
  <si>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</si>
  <si>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</si>
  <si>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</si>
  <si>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</si>
  <si>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</si>
  <si>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</si>
  <si>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</si>
  <si>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</si>
  <si>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</si>
  <si>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</si>
  <si>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</si>
  <si>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</si>
  <si>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</si>
  <si>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</si>
  <si>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</si>
  <si>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</si>
  <si>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</si>
  <si>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</si>
  <si>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</si>
  <si>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</si>
  <si>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</si>
  <si>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</si>
  <si>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</si>
  <si>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</si>
  <si>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</si>
  <si>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</si>
  <si>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</si>
  <si>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</si>
  <si>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</si>
  <si>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</si>
  <si>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</si>
  <si>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</si>
  <si>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</si>
  <si>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</si>
  <si>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</si>
  <si>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</si>
  <si>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</si>
  <si>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</si>
  <si>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</si>
  <si>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</si>
  <si>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</si>
  <si>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</si>
  <si>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</si>
  <si>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</si>
  <si>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</si>
  <si>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</si>
  <si>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</si>
  <si>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</si>
  <si>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</si>
  <si>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</si>
  <si>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</si>
  <si>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</si>
  <si>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</si>
  <si>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</si>
  <si>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</si>
  <si>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</si>
  <si>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</si>
  <si>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</si>
  <si>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</si>
  <si>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</si>
  <si>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</si>
  <si>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</si>
  <si>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</si>
  <si>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</si>
  <si>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</si>
  <si>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</si>
  <si>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</si>
  <si>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</si>
  <si>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</si>
  <si>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</si>
  <si>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</si>
  <si>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</si>
  <si>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</si>
  <si>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</si>
  <si>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</si>
  <si>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</si>
  <si>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</si>
  <si>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</si>
  <si>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</si>
  <si>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</si>
  <si>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</si>
  <si>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</si>
  <si>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</si>
  <si>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</si>
  <si>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</si>
  <si>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</si>
  <si>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</si>
  <si>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</si>
  <si>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</si>
  <si>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</si>
  <si>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</si>
  <si>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</si>
  <si>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</si>
  <si>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</si>
  <si>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</si>
  <si>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</si>
  <si>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</si>
  <si>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</si>
  <si>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</si>
  <si>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</si>
  <si>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</si>
  <si>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</si>
  <si>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</si>
  <si>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</si>
  <si>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</si>
  <si>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</si>
  <si>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</si>
  <si>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</si>
  <si>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</si>
  <si>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</si>
  <si>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</si>
  <si>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</si>
  <si>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</si>
  <si>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</si>
  <si>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</si>
  <si>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</si>
  <si>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</si>
  <si>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</si>
  <si>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</si>
  <si>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</si>
  <si>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</si>
  <si>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</si>
  <si>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</si>
  <si>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</si>
  <si>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</si>
  <si>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</si>
  <si>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</si>
  <si>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</si>
  <si>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</si>
  <si>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</si>
  <si>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</si>
  <si>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</si>
  <si>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</si>
  <si>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</si>
  <si>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</si>
  <si>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</si>
  <si>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</si>
  <si>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</si>
  <si>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</si>
  <si>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</si>
  <si>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</si>
  <si>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</si>
  <si>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</si>
  <si>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</si>
  <si>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</si>
  <si>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</si>
  <si>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</si>
  <si>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</si>
  <si>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</si>
  <si>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</si>
  <si>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</si>
  <si>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</si>
  <si>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</si>
  <si>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</si>
  <si>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</si>
  <si>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</si>
  <si>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</si>
  <si>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</si>
  <si>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</si>
  <si>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</si>
  <si>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</si>
  <si>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</si>
  <si>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</si>
  <si>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</si>
  <si>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</si>
  <si>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</si>
  <si>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</si>
  <si>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</si>
  <si>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</si>
  <si>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</si>
  <si>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</si>
  <si>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</si>
  <si>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</si>
  <si>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</si>
  <si>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</si>
  <si>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</si>
  <si>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</si>
  <si>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</si>
  <si>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</si>
  <si>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</si>
  <si>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</si>
  <si>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</si>
  <si>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</si>
  <si>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</si>
  <si>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</si>
  <si>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</si>
  <si>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</si>
  <si>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</si>
  <si>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</si>
  <si>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</si>
  <si>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</si>
  <si>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</si>
  <si>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</si>
  <si>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</si>
  <si>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</si>
  <si>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</si>
  <si>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</si>
  <si>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</si>
  <si>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</si>
  <si>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</si>
  <si>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</si>
  <si>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</si>
  <si>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</si>
  <si>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</si>
  <si>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</si>
  <si>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</si>
  <si>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</si>
  <si>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</si>
  <si>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</si>
  <si>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</si>
  <si>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</si>
  <si>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</si>
  <si>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</si>
  <si>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</si>
  <si>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</si>
  <si>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</si>
  <si>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</si>
  <si>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</si>
  <si>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</si>
  <si>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</si>
  <si>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</si>
  <si>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</si>
  <si>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</si>
  <si>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</si>
  <si>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</si>
  <si>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</si>
  <si>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</si>
  <si>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</si>
  <si>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</si>
  <si>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</si>
  <si>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</si>
  <si>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</si>
  <si>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</si>
  <si>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</si>
  <si>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</si>
  <si>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</si>
  <si>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</si>
  <si>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</si>
  <si>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</si>
  <si>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</si>
  <si>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</si>
  <si>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</si>
  <si>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</si>
  <si>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</si>
  <si>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</si>
  <si>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</si>
  <si>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</si>
  <si>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</si>
  <si>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</si>
  <si>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</si>
  <si>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</si>
  <si>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</si>
  <si>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</si>
  <si>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</si>
  <si>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</si>
  <si>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</si>
  <si>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</si>
  <si>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</si>
  <si>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</si>
  <si>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</si>
  <si>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</si>
  <si>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</si>
  <si>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</si>
  <si>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</si>
  <si>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</si>
  <si>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</si>
  <si>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</si>
  <si>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</si>
  <si>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</si>
  <si>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</si>
  <si>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</si>
  <si>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</si>
  <si>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</si>
  <si>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</si>
  <si>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</si>
  <si>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</si>
  <si>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</si>
  <si>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</si>
  <si>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</si>
  <si>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</si>
  <si>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</si>
  <si>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</si>
  <si>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</si>
  <si>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</si>
  <si>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</si>
  <si>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</si>
  <si>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</si>
  <si>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</si>
  <si>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03282635</t>
  </si>
  <si>
    <t>080040936</t>
  </si>
  <si>
    <t>45050126417</t>
  </si>
  <si>
    <t>501</t>
  </si>
  <si>
    <t>HR</t>
  </si>
  <si>
    <t>74780000HOSHMRAWOI15</t>
  </si>
  <si>
    <t>KONČAR d.d.</t>
  </si>
  <si>
    <t>ZAGREB</t>
  </si>
  <si>
    <t>FALLEROVO ŠETALIŠTE 22</t>
  </si>
  <si>
    <t>koncar.finance@koncar.hr</t>
  </si>
  <si>
    <t>www.koncar.hr</t>
  </si>
  <si>
    <t>KONČAR - Institut za elektrotehniku d.o.o. za istraživanje, razvoj i usluge</t>
  </si>
  <si>
    <t>Zagreb</t>
  </si>
  <si>
    <t>KONČAR - Motori i električni sustavi d.o.o. za proizvodnju</t>
  </si>
  <si>
    <t>KONČAR - Generatori i motori d.o.o. za proizvodnju</t>
  </si>
  <si>
    <t>KONČAR - Obnovljivi izvori d.o.o. za proizvodnju</t>
  </si>
  <si>
    <t>KONČAR - Mjerni transformatori d.d. za proizvodnju</t>
  </si>
  <si>
    <t>KONČAR - Distributivni i specijalni transformatori d.d. za proizvodnju</t>
  </si>
  <si>
    <t>KONČAR - Aparati i postrojenja d.o.o. za proizvodnju</t>
  </si>
  <si>
    <t>KONČAR - Električna vozila d.d. za proizvodnju</t>
  </si>
  <si>
    <t>KONČAR - Metalne konstrukcije d.o.o. za proizvodnju</t>
  </si>
  <si>
    <t>KONČAR - Digital d.o.o. za digitalne usluge</t>
  </si>
  <si>
    <t>KONČAR - Transformatorski kotlovi d.o.o. za proizvodnju</t>
  </si>
  <si>
    <t>Božjakovina</t>
  </si>
  <si>
    <t>KONČAR - Hydro Turbine d.o.o. za proizvodnju i usluge</t>
  </si>
  <si>
    <t>Dalekovod d.d. za inženjering, proizvodnju i izgradnju</t>
  </si>
  <si>
    <t>Baden</t>
  </si>
  <si>
    <t>KPMG Croatia d.o.o.</t>
  </si>
  <si>
    <t>Igor Gošek</t>
  </si>
  <si>
    <t xml:space="preserve">Obveznik: KONČAR d.d. </t>
  </si>
  <si>
    <t>Obveznik: KONČAR d.d.</t>
  </si>
  <si>
    <t>BILJEŠKE UZ FINANCIJSKE IZVJEŠTAJE - TFI</t>
  </si>
  <si>
    <t>Naziv izdavatelja: KONČAR d.d.</t>
  </si>
  <si>
    <t>OIB: 45050126417</t>
  </si>
  <si>
    <t>1.  OPĆI PODACI</t>
  </si>
  <si>
    <t>Djelatnost</t>
  </si>
  <si>
    <t xml:space="preserve"> - proizvodnja električne energije,</t>
  </si>
  <si>
    <t xml:space="preserve"> - prijenos i distribucija električne energije,</t>
  </si>
  <si>
    <t xml:space="preserve"> - urbana mobilnost i infrastruktura,</t>
  </si>
  <si>
    <t xml:space="preserve"> - digitalna rješenja i platforme.</t>
  </si>
  <si>
    <t>Struktura Grupe</t>
  </si>
  <si>
    <r>
      <t>Matica Grupe je KONČAR d.d. (OIB: 45050126417), Zagreb, Fallerovo šetalište 22 (dalje: „Društvo</t>
    </r>
    <r>
      <rPr>
        <sz val="9"/>
        <rFont val="Calibri"/>
        <family val="2"/>
        <charset val="238"/>
      </rPr>
      <t>ˮ</t>
    </r>
    <r>
      <rPr>
        <sz val="9"/>
        <rFont val="Arial"/>
        <family val="2"/>
        <charset val="238"/>
      </rPr>
      <t>).</t>
    </r>
  </si>
  <si>
    <t>Društvo se bavi arhitektonskim djelatnostima i inženjerstvom te s njima povezanim tehničkim savjetovanjem, distribucijom energenata i pružanjem usluga održavanja i upravljanjem društvima u svom vlasništvu.</t>
  </si>
  <si>
    <t>Broj zaposlenih</t>
  </si>
  <si>
    <t>2.  OSNOVA SASTAVLJANJA I RAČUNOVODSTVENE POLITIKE</t>
  </si>
  <si>
    <t>Osnova sastavljanja</t>
  </si>
  <si>
    <t>Konsolidirani financijski izvještaji ne uključuju sve podatke i objave koji su obavezni za godišnje konsolidirane financijske izvještaje te ih se treba čitati zajedno s godišnjim konsolidiranim financijskim izvještajima Grupe na dan 31. prosinca 2025. Godišnji konsolidirani financijski izvještaji Grupe sastavljeni su sukladno Međunarodnim standardima financijskog izvještavanja (MSFI) koje je odobrila EU.</t>
  </si>
  <si>
    <t>Godišnji konsolidirani izvještaji Grupe dostupni su na službenim stranicama Zagrebačke burze (www.zse.hr), Hrvatske agencije za nadzor financijskih usluga (www.hanfa.hr) i web stranicama Društva (www.koncar.hr).</t>
  </si>
  <si>
    <t>Vremenska neograničenost poslovanja</t>
  </si>
  <si>
    <t>Uprava Društva smatra kako Grupa raspolaže s dovoljno resursa za nastavak rada u doglednoj budućnosti te nije utvrdila značajne neizvjesnosti vezane uz poslovne događaje i uvjete koji mogu dovesti u sumnju vremensku neograničenost poslovanja Grupe.</t>
  </si>
  <si>
    <t>Značajne računovodstvene politike</t>
  </si>
  <si>
    <t>Ključne računovodstvene procjene</t>
  </si>
  <si>
    <t xml:space="preserve">U pripremi  konsolidiranih financijskih izvještaja, Uprava je koristila prosudbe i procjene koje utječu na primjenu računovodstvenih politika i evidentirane iznose imovine i obveza, prihoda i rashoda. Proizašle računovodstvene procjene su, po definiciji, u rijetkim slučajevima izjednačene sa stvarnim rezultatima. Ključne računovodstvene procjene su iste kao one opisane u posljednjem godišnjem financijskom izvješću. </t>
  </si>
  <si>
    <t>Sezonski utjecaj</t>
  </si>
  <si>
    <t>Grupa nije izložena značajnim sezonskim ili cikličkim promjenama u svom poslovanju.</t>
  </si>
  <si>
    <t>3. OVISNA DRUŠTVA</t>
  </si>
  <si>
    <t>31.12.2025.</t>
  </si>
  <si>
    <t>Zemlja</t>
  </si>
  <si>
    <t>Udio u glasačkim pravima (%)</t>
  </si>
  <si>
    <t>Efektivni udio Grupe</t>
  </si>
  <si>
    <t>Ovisna društva registrirana u Hrvatskoj koja se konsolidiraju:</t>
  </si>
  <si>
    <t>KONČAR - Motori i električni sustavi d.o.o. za proizvodnju, Zagreb</t>
  </si>
  <si>
    <t>Hrvatska</t>
  </si>
  <si>
    <t xml:space="preserve">KONČAR - Institut za elektrotehniku d.o.o. za istraživanje, razvoj i usluge, Zagreb </t>
  </si>
  <si>
    <t>KONČAR - Generatori i motori d.o.o. za proizvodnju, Zagreb</t>
  </si>
  <si>
    <t>KONČAR - Metalne konstrukcije d.o.o. za proizvodnju, Zagreb</t>
  </si>
  <si>
    <t>KONČAR - Aparati i postrojenja d.o.o. za proizvodnju, Zagreb</t>
  </si>
  <si>
    <t>KONČAR - Obnovljivi izvori d.o.o. za proizvodnju, Zagreb</t>
  </si>
  <si>
    <t>Energetski park Pometeno brdo d.o.o. za proizvodnju, Zagreb</t>
  </si>
  <si>
    <t>Vjetroelektrana Rust d.o.o. za proizvodnju električne energije, Zagreb</t>
  </si>
  <si>
    <t>Liburnia Solar d.o.o. za proizvodnju električne energije, Zagreb</t>
  </si>
  <si>
    <t>South East Energy d.o.o. za usluge, Zagreb</t>
  </si>
  <si>
    <t>Rumunjska</t>
  </si>
  <si>
    <t>KONČAR - Električna vozila d.d. za proizvodnju, Zagreb</t>
  </si>
  <si>
    <t>Bugarska</t>
  </si>
  <si>
    <t>ENAKON MOBILITY d.o.o. za usluge, Zagreb</t>
  </si>
  <si>
    <t>KONČAR - Mjerni transformatori d.d. za proizvodnju, Zagreb</t>
  </si>
  <si>
    <t>KONČAR - Distributivni i specijalni transformatori d.d. za proizvodnju, Zagreb</t>
  </si>
  <si>
    <t>NOVI FEROMONT d.o.o. za proizvodnju velikih transformatorskih kotlova i metalnih konstrukcija, Donji Kraljevec</t>
  </si>
  <si>
    <t>Power Engineering Transformatory Sp. z o.o. (PET), Poznan</t>
  </si>
  <si>
    <t>Poljska</t>
  </si>
  <si>
    <t>KONČAR - Digital, d.o.o. za digitalne usluge, Zagreb</t>
  </si>
  <si>
    <t>Slovenija</t>
  </si>
  <si>
    <t>BIH</t>
  </si>
  <si>
    <t>KONČAR - Transformatorski kotlovi d.o.o. za proizvodnju, Sesvete (Grad Zagreb)</t>
  </si>
  <si>
    <t>KONČAR - Hydro Turbine d.o.o. za proizvodnju i usluge, Zagreb</t>
  </si>
  <si>
    <t>Švicarska</t>
  </si>
  <si>
    <t>Dalekovod d.d., Zagreb</t>
  </si>
  <si>
    <t>DALEKOVOD OSO d.o.o., Velika Gorica</t>
  </si>
  <si>
    <t>Dalekovod Projekt d.o.o., Zagreb</t>
  </si>
  <si>
    <t>Dalekovod EMU d.o.o., Vela Luka</t>
  </si>
  <si>
    <t>Dalekovod Mostar d.o.o., Mostar</t>
  </si>
  <si>
    <t>Dalekovod Ljubljana d.o.o., Ljubljana</t>
  </si>
  <si>
    <t>Dalekovod Norge AS, Oslo</t>
  </si>
  <si>
    <t>Norveška</t>
  </si>
  <si>
    <t>Ukrajina</t>
  </si>
  <si>
    <t>Kod nekoliko ovisnih društava, Grupa ima kontrolu kroz većinu glasačkih prava. Međutim vlasnički udio u navedenim društvima ne korespondira udjelu u glasačkim pravima budući da navedena društva imaju i preferencijalne dionice koje imaju sva prava kao i redovne dionice, osim prava glasa. Udio u vlasništvu navedenih društava je kako slijedi:</t>
  </si>
  <si>
    <t>Udio u vlasništvu (%)</t>
  </si>
  <si>
    <t>4. INFORMACIJE O POSLOVNIM SEGMENTIMA</t>
  </si>
  <si>
    <t xml:space="preserve">Grupa je za potrebe upravljanja organizirana u poslovne jedinice prema kriteriju srodnosti pojedinih grupa proizvoda te su u tu svrhu utvrđeni izvještajni segmenti. </t>
  </si>
  <si>
    <t xml:space="preserve">Izvještajni segmenti Grupe utvrđeni su kako slijedi: </t>
  </si>
  <si>
    <t>- proizvodnja električne energije - proizvodnja i revitalizacija  generatora, izgradnja i revitalizacija HE, izgradnja sunčanih elektrana, proizvodnja pretvarača, proizvodnja i instalacija vjetroagregata, upravljanje, održavanje i servisi</t>
  </si>
  <si>
    <t xml:space="preserve"> - urbana mobilnost i infrastruktura - izgradnja i prodaja tračničkih vozila poput vlakova i tramvaja, željeznička infrastruktura te povezane usluge održavanja tračničkih vozila, ostala infrastruktura (ceste, rasvjeta i ostalo)</t>
  </si>
  <si>
    <t>- digitalna rješenja i platforme - digitalna rješenja, digitalne usluge, digitalizacija proizvoda i proizvodnje, sustavi poslovne podrške, ICT infrastruktura i usluge.</t>
  </si>
  <si>
    <t xml:space="preserve">Izvještajni segmenti sastavni su dio internih financijskih izvještaja. Interne financijske izvještaje redovito pregledava Uprava Društva koja je i glavni donositelj poslovnih odluka te koja na osnovu njih ocjenjuje uspješnost poslovanja te donosi poslovne odluke. </t>
  </si>
  <si>
    <t>Prihodi od prodaje po segmentima</t>
  </si>
  <si>
    <t xml:space="preserve">Slijedi analiza prihoda od prodaje Grupe po izvještajnim segmentima koji su prikazani u skladu s MSFI 8 Poslovni segmenti. </t>
  </si>
  <si>
    <t>EUR' 000</t>
  </si>
  <si>
    <t>Proizvodnja električne energije</t>
  </si>
  <si>
    <t xml:space="preserve"> - hidro</t>
  </si>
  <si>
    <t xml:space="preserve"> - obnovljivi izvori energije</t>
  </si>
  <si>
    <t>Prijenos i distribucija električne energije</t>
  </si>
  <si>
    <t xml:space="preserve"> - prijenos</t>
  </si>
  <si>
    <t xml:space="preserve"> - distribucija</t>
  </si>
  <si>
    <t xml:space="preserve"> Urbana mobilnost i infrastruktura</t>
  </si>
  <si>
    <t xml:space="preserve"> - mobilnost</t>
  </si>
  <si>
    <t xml:space="preserve"> - infrastruktura</t>
  </si>
  <si>
    <t>Ukupno izvještajni segmenti</t>
  </si>
  <si>
    <t>Ostalo</t>
  </si>
  <si>
    <t>Ukupni prihodi iz ugovora s kupcima</t>
  </si>
  <si>
    <t>Eliminacije internih odnosa</t>
  </si>
  <si>
    <t>Prihodi iz ugovora s kupcima</t>
  </si>
  <si>
    <t>Povezana društva</t>
  </si>
  <si>
    <t>Nepovezana društva</t>
  </si>
  <si>
    <t xml:space="preserve">5.  OSTALI POSLOVNI PRIHODI </t>
  </si>
  <si>
    <t>6. KAPITALIZIRANI TROŠKOVI PLAĆA</t>
  </si>
  <si>
    <t>7.  ZARADA PO DIONICI</t>
  </si>
  <si>
    <t>Neto dobit pripisana vlasnicima matice (EUR'000)</t>
  </si>
  <si>
    <t>Ponderirani prosječni broj dionica</t>
  </si>
  <si>
    <t>Osnovna i razrijeđena zarada po dionici u eurima (EUR)</t>
  </si>
  <si>
    <t>8. DUGOTRAJNA MATERIJALNA I NEMATERIJALNA IMOVINA</t>
  </si>
  <si>
    <t>9. ZALIHE</t>
  </si>
  <si>
    <t>10. KAPITAL I REZERVE</t>
  </si>
  <si>
    <t>11. OBVEZE PO KREDITIMA</t>
  </si>
  <si>
    <t>Dugoročne</t>
  </si>
  <si>
    <t>Kratkoročne</t>
  </si>
  <si>
    <t>Obveze po kreditima dospijevaju na plaćanje kako slijedi:</t>
  </si>
  <si>
    <t>Unutar jedne godine</t>
  </si>
  <si>
    <t>Od 1 do 2 godine</t>
  </si>
  <si>
    <t>Od 2 do 5 godina</t>
  </si>
  <si>
    <t>Iznad 5 godina</t>
  </si>
  <si>
    <t>12. TRANSAKCIJE S POVEZANIM STRANAMA</t>
  </si>
  <si>
    <t>2026.</t>
  </si>
  <si>
    <t>Potraživanja</t>
  </si>
  <si>
    <t>Obveze</t>
  </si>
  <si>
    <t>Prihodi</t>
  </si>
  <si>
    <t>Rashodi</t>
  </si>
  <si>
    <t>EUR’000</t>
  </si>
  <si>
    <t>Poslovne aktivnosti</t>
  </si>
  <si>
    <t>Pridružena društva</t>
  </si>
  <si>
    <t>Zajednički pothvati</t>
  </si>
  <si>
    <t>Ukupno operativne aktivnosti</t>
  </si>
  <si>
    <t>Financijske aktivnosti</t>
  </si>
  <si>
    <t>-</t>
  </si>
  <si>
    <t>Ukupno financijske aktivnosti</t>
  </si>
  <si>
    <t>2025.</t>
  </si>
  <si>
    <t>13. DOGAĐAJI NAKON DATUMA BILANCE</t>
  </si>
  <si>
    <t>Ostalo obuhvaća djelatnost najma nekretnina koje nisu u funkciji osnovne djelatnosti te ne predstavlja odvojeni poslovni segment.</t>
  </si>
  <si>
    <t>KONČAR - Helb d.o.o. za proizvodnju i usluge</t>
  </si>
  <si>
    <t>KONČAR - Telenerg d.o.o. za projektiranje i proizvodnju</t>
  </si>
  <si>
    <t>ENAKON MOBILITY d.o.o. za usluge</t>
  </si>
  <si>
    <t>stanje na dan 30.09.2026</t>
  </si>
  <si>
    <t>u razdoblju 01.01.2026 do 30.09.2026</t>
  </si>
  <si>
    <t>Izvještajno razdoblje: 1.1.2026. do 30.9.2026.</t>
  </si>
  <si>
    <t>Konsolidirani financijski izvještaji za razdoblje 1-9.2026. godine sastavljeni su sukladno Međunarodnom računovodstvenom standardu 34 – Financijsko izvještavanje u toku godine, kojeg je odobrila Europska unija (EU).</t>
  </si>
  <si>
    <t>Konsolidirani financijski izvještaji za razdoblje 1-9. 2026. godine pripremljeni su na temelju istih računovodstvenih politika, prikaza i metoda izračuna koji su se koristili prilikom pripreme godišnjih konsolidiranih financijskih izvještaja Grupe na dan 31. prosinca 2025. godine.</t>
  </si>
  <si>
    <t>30.9.2026.</t>
  </si>
  <si>
    <t>SAD</t>
  </si>
  <si>
    <t>Saudijska Arabija</t>
  </si>
  <si>
    <t>Rijad</t>
  </si>
  <si>
    <t>KONCAR Switzerland GmbH</t>
  </si>
  <si>
    <t>KONCAR Middle East Company Llc.</t>
  </si>
  <si>
    <t>1.1.2026. do 30.9.2026.</t>
  </si>
  <si>
    <t>1.1.2025. do 30.9.2025.</t>
  </si>
  <si>
    <t>6846</t>
  </si>
  <si>
    <t xml:space="preserve">Na dan 30. rujan 2026. godine Grupa je imala 6.846 zaposlenika, dok je na dan 31. prosinac 2025. godine imala 6.345 zaposlenika. </t>
  </si>
  <si>
    <t>U Grupi, uz Maticu, djeluje 17 ovisnih društava iz temeljne djelatnosti, te 1 ovisno društvo posebnih djelatnosti i to na istraživanju i razvoju proizvoda, društva pod kontrolom ovisnih društava, jedno pridruženo društvo i pridružena društva ovisnih društava.</t>
  </si>
  <si>
    <r>
      <t>KONČAR - Telenerg d.o.o. za projektiranje i proizvodnju, Zagreb</t>
    </r>
    <r>
      <rPr>
        <vertAlign val="superscript"/>
        <sz val="9"/>
        <color rgb="FF000000"/>
        <rFont val="Arial"/>
        <family val="2"/>
      </rPr>
      <t>1</t>
    </r>
  </si>
  <si>
    <r>
      <t>INK PROJEKT d.o.o. za građevinarstvo i usluge, Zagreb</t>
    </r>
    <r>
      <rPr>
        <vertAlign val="superscript"/>
        <sz val="9"/>
        <rFont val="Arial"/>
        <family val="2"/>
      </rPr>
      <t>2</t>
    </r>
  </si>
  <si>
    <r>
      <t>KONČAR - Helb d.o.o. za proizvodnju i usluge, Božjakovina</t>
    </r>
    <r>
      <rPr>
        <vertAlign val="superscript"/>
        <sz val="9"/>
        <color rgb="FF000000"/>
        <rFont val="Arial"/>
        <family val="2"/>
      </rPr>
      <t>3</t>
    </r>
  </si>
  <si>
    <r>
      <t>DALEKOVOD  MK d.o.o., Velika Gorica</t>
    </r>
    <r>
      <rPr>
        <vertAlign val="superscript"/>
        <sz val="9"/>
        <color rgb="FF000000"/>
        <rFont val="Arial"/>
        <family val="2"/>
      </rPr>
      <t>2</t>
    </r>
  </si>
  <si>
    <r>
      <t>Solarna elektrana Deponija fosfogipsa d.o.o. za proizvodnju, trgovinu i usluge, Zagreb</t>
    </r>
    <r>
      <rPr>
        <vertAlign val="superscript"/>
        <sz val="9"/>
        <color rgb="FF000000"/>
        <rFont val="Arial"/>
        <family val="2"/>
      </rPr>
      <t>4</t>
    </r>
  </si>
  <si>
    <r>
      <rPr>
        <vertAlign val="superscript"/>
        <sz val="9"/>
        <color rgb="FF000000"/>
        <rFont val="Arial"/>
        <family val="2"/>
      </rPr>
      <t>5</t>
    </r>
    <r>
      <rPr>
        <sz val="9"/>
        <color rgb="FF000000"/>
        <rFont val="Arial"/>
        <family val="2"/>
        <charset val="238"/>
      </rPr>
      <t xml:space="preserve"> Ovisno društvo KONČAR - Obnovljivi izvori d.o.o. (KOI) je u siječnju 2026. godine zajedno sa društvom SOLAR KRAFT Kft, Boly, Mađarska, osnovalo društvo SOLAR SUNRISE PARK SRL (SSP) sa sjedištem u Oradea, Rumunjska. Vlasnički udio društva KOI u društvu SSP je 80%. Također, društvo KOI je temeljem kupoprodajnih ugovora  u ožujku 2026. steklo 75,1% vlasničkog udjela u društvu VABEKO RENEWABLE ENERGY d.o.o. i u srpnju 2026. 100% udjela u društvu H2 Axis Infrastructure d.o.o.</t>
    </r>
  </si>
  <si>
    <r>
      <t>SOLAR SUNRISE PARK S.R.L., Oradea</t>
    </r>
    <r>
      <rPr>
        <vertAlign val="superscript"/>
        <sz val="9"/>
        <color rgb="FF000000"/>
        <rFont val="Arial"/>
        <family val="2"/>
      </rPr>
      <t>5</t>
    </r>
  </si>
  <si>
    <r>
      <t>H2 Axis Infrastructure d.o.o.</t>
    </r>
    <r>
      <rPr>
        <vertAlign val="superscript"/>
        <sz val="9"/>
        <color rgb="FF000000"/>
        <rFont val="Arial"/>
        <family val="2"/>
      </rPr>
      <t>5</t>
    </r>
  </si>
  <si>
    <r>
      <t>KONČAR - Elektronika i informatika d.o.o. za proizvodnju i usluge, Zagreb</t>
    </r>
    <r>
      <rPr>
        <vertAlign val="superscript"/>
        <sz val="9"/>
        <color rgb="FF000000"/>
        <rFont val="Arial"/>
        <family val="2"/>
      </rPr>
      <t>6</t>
    </r>
  </si>
  <si>
    <r>
      <t>FEROKOTAO d.o.o za proizvodnju transformatorskih kotlova i ostalih metalnih konstrukcija, Donji Kraljevec</t>
    </r>
    <r>
      <rPr>
        <vertAlign val="superscript"/>
        <sz val="9"/>
        <color rgb="FF000000"/>
        <rFont val="Arial"/>
        <family val="2"/>
      </rPr>
      <t>7</t>
    </r>
  </si>
  <si>
    <r>
      <t>ADNET d.o.o. za inženjerstvo, proizvodnju i trgovinu, Zagreb</t>
    </r>
    <r>
      <rPr>
        <vertAlign val="superscript"/>
        <sz val="9"/>
        <color rgb="FF000000"/>
        <rFont val="Arial"/>
        <family val="2"/>
      </rPr>
      <t>8</t>
    </r>
  </si>
  <si>
    <r>
      <t>KREANCA SUSTAVI d.o.o. za savjetovanje u vezi s poslovanjem i upravljanjem, Zagreb</t>
    </r>
    <r>
      <rPr>
        <vertAlign val="superscript"/>
        <sz val="9"/>
        <color rgb="FF000000"/>
        <rFont val="Arial"/>
        <family val="2"/>
      </rPr>
      <t>8</t>
    </r>
  </si>
  <si>
    <r>
      <t>Prosperus Growth NEOS d.o.o. za usluge, Zagreb</t>
    </r>
    <r>
      <rPr>
        <vertAlign val="superscript"/>
        <sz val="9"/>
        <color rgb="FF000000"/>
        <rFont val="Arial"/>
        <family val="2"/>
      </rPr>
      <t>9</t>
    </r>
  </si>
  <si>
    <r>
      <t>NEOS d.o.o. za projektiranje i izvedbu informacijskih sustava, Zagreb</t>
    </r>
    <r>
      <rPr>
        <vertAlign val="superscript"/>
        <sz val="9"/>
        <color rgb="FF000000"/>
        <rFont val="Arial"/>
        <family val="2"/>
      </rPr>
      <t>9</t>
    </r>
  </si>
  <si>
    <r>
      <t>NEOS TECH d.o.o, Ljubljana</t>
    </r>
    <r>
      <rPr>
        <vertAlign val="superscript"/>
        <sz val="9"/>
        <rFont val="Arial"/>
        <family val="2"/>
      </rPr>
      <t>9</t>
    </r>
  </si>
  <si>
    <r>
      <t>NEOS Tech d.o.o., Sarajevo</t>
    </r>
    <r>
      <rPr>
        <vertAlign val="superscript"/>
        <sz val="9"/>
        <rFont val="Arial"/>
        <family val="2"/>
      </rPr>
      <t>9</t>
    </r>
  </si>
  <si>
    <r>
      <t>KONCAR Switzerland GmbH, Baden</t>
    </r>
    <r>
      <rPr>
        <vertAlign val="superscript"/>
        <sz val="9"/>
        <color rgb="FF000000"/>
        <rFont val="Arial"/>
        <family val="2"/>
      </rPr>
      <t>10</t>
    </r>
  </si>
  <si>
    <r>
      <t xml:space="preserve">6 </t>
    </r>
    <r>
      <rPr>
        <sz val="9"/>
        <rFont val="Arial"/>
        <family val="2"/>
        <charset val="238"/>
      </rPr>
      <t>Trgovački sud u Zagrebu 30. lipnja 2026. godine donio je rješenja br. Tt-26/22284-2 i Tt-26/22282-2 na temelju kojih je provedena statusna promjena podjela subjekta upisa - odvajanje s preuzimanjem društva KONČAR - Elektronika i informatika d.o.o. za proizvodnju i usluge, kao društva koje se dijeli, društvu KONČAR - Helb d.o.o. za proizvodnju i usluge, kao društvu preuzimatelju. Trgovački sud u Zagrebu 31. srpnja 2026. godine donio je rješenja br. Tt-26/25750-2 i Tt-26/25751-2 na temelju kojih je provedeno pripajanje društva KONČAR – Elektronika i informatika d.o.o. kao pripojenog društva, društvu KONČAR d.d. kao društvu preuzimatelju.</t>
    </r>
  </si>
  <si>
    <r>
      <rPr>
        <vertAlign val="superscript"/>
        <sz val="9"/>
        <color rgb="FF000000"/>
        <rFont val="Arial"/>
        <family val="2"/>
        <charset val="238"/>
      </rPr>
      <t xml:space="preserve">7 </t>
    </r>
    <r>
      <rPr>
        <sz val="9"/>
        <color rgb="FF000000"/>
        <rFont val="Arial"/>
        <family val="2"/>
        <charset val="238"/>
      </rPr>
      <t>Ovisno društvo KONČAR - Distributivni i specijalni transformatori d.d. za proizvodnju (KONČAR-D&amp;ST) potpisalo je tijekom veljače i travnja 2026. godine kupoprodajne ugovore o stjecanju 31,5% vlasničkog udjela u društvu Ferokotao d.o.o. Do navedenog stjecanja KONČAR-D&amp;ST d.d. je imao 51% vlasničkog udjela u društvu Ferokotao d.o.o, a ovim stjecanjem postaje vlasnik 82,5% udjela u temeljnom kapitalu navedenog društva.</t>
    </r>
  </si>
  <si>
    <r>
      <rPr>
        <vertAlign val="superscript"/>
        <sz val="9"/>
        <rFont val="Arial"/>
        <family val="2"/>
        <charset val="238"/>
      </rPr>
      <t xml:space="preserve">8 </t>
    </r>
    <r>
      <rPr>
        <sz val="9"/>
        <rFont val="Arial"/>
        <family val="2"/>
        <charset val="238"/>
      </rPr>
      <t>U travnju 2026. godine ovisno društvo KONČAR - Digital d.o.o. iskoristilo je call opciju iz kupoprodajnog ugovora i time je steklo dodatnih 24% vlasništva u društvu KREANCA SUSTAVI d.o.o. i 12% u društvu ADNET d.o.o. Grupa KONČAR je time postala 100%-tni vlasnik ovisnih društava KREANCA SUSTAVI d.o.o. i ADNET d.o.o. Trgovački sud u Zagrebu 30. lipnja 2026. godine donio je rješenja br. Tt-26/22279-2 i Tt-26/22278-2 na temelju kojih je provedena statusna promjena pripajanja društva KREANCA SUSTAVI d.o.o. za savjetovanje u vezi s poslovanjem i upravljanjem, kao pripojenog društva, društvu KONČAR - Digital d.o.o., kao društvu preuzimatelju.</t>
    </r>
  </si>
  <si>
    <r>
      <rPr>
        <vertAlign val="superscript"/>
        <sz val="9"/>
        <color rgb="FF000000"/>
        <rFont val="Arial"/>
        <family val="2"/>
        <charset val="238"/>
      </rPr>
      <t xml:space="preserve">10 </t>
    </r>
    <r>
      <rPr>
        <sz val="9"/>
        <color rgb="FF000000"/>
        <rFont val="Arial"/>
        <family val="2"/>
        <charset val="238"/>
      </rPr>
      <t>U siječnju 2026. KONČAR d.d. je osnovao društvo KONČAR Switzerland u svrhu širenja poslovanja u DACH regiji.</t>
    </r>
  </si>
  <si>
    <r>
      <rPr>
        <vertAlign val="superscript"/>
        <sz val="9"/>
        <rFont val="Arial"/>
        <family val="2"/>
      </rPr>
      <t xml:space="preserve">11 </t>
    </r>
    <r>
      <rPr>
        <sz val="9"/>
        <rFont val="Arial"/>
        <family val="2"/>
        <charset val="238"/>
      </rPr>
      <t>U kolovozu 2026. društvo KONCAR Switzerland GmbH osnovalo je duštvo KONCAR USA Inc.</t>
    </r>
  </si>
  <si>
    <r>
      <rPr>
        <vertAlign val="superscript"/>
        <sz val="9"/>
        <rFont val="Arial"/>
        <family val="2"/>
      </rPr>
      <t xml:space="preserve">1 </t>
    </r>
    <r>
      <rPr>
        <sz val="9"/>
        <rFont val="Arial"/>
        <family val="2"/>
        <charset val="238"/>
      </rPr>
      <t xml:space="preserve">Od dana 5. rujna 2026. društvo </t>
    </r>
    <r>
      <rPr>
        <sz val="9"/>
        <rFont val="Arial"/>
        <family val="2"/>
      </rPr>
      <t>Telenerg - Inženjering d.o.o. za projektiranje i proizvodnju promijenilo je naziv u KONČAR - Telenerg d.o.o. za projektiranje i proizvodnju.</t>
    </r>
  </si>
  <si>
    <r>
      <rPr>
        <vertAlign val="superscript"/>
        <sz val="9"/>
        <color rgb="FF000000"/>
        <rFont val="Arial"/>
        <family val="2"/>
      </rPr>
      <t xml:space="preserve">2 </t>
    </r>
    <r>
      <rPr>
        <sz val="9"/>
        <color rgb="FF000000"/>
        <rFont val="Arial"/>
        <family val="2"/>
        <charset val="238"/>
      </rPr>
      <t>Trgovački sud u Zagrebu 31. prosinca 2025. godine donio rješenja br. Tt-25/71794-2 i Tt-25/71797-2 na temelju kojih je provedeno pripajanje društva INK PROJEKT d.o.o., kao pripojenog društva, društvu KONČAR d.d., kao društvu preuzimatelju.
Trgovački sud u Zagrebu 31. prosinca 2025. godine donio rješenja br. Tt-25/70286-2 i Tt-25/70287-2 na temelju kojih je provedena statusna promjena pripajanja društva DALEKOVOD MK d.o.o., kao pripojenog društva, društvu KONČAR - Metalne konstrukcije d.o.o., kao društvu preuzimatelju.</t>
    </r>
  </si>
  <si>
    <r>
      <rPr>
        <vertAlign val="superscript"/>
        <sz val="9"/>
        <rFont val="Arial"/>
        <family val="2"/>
      </rPr>
      <t xml:space="preserve">3 </t>
    </r>
    <r>
      <rPr>
        <sz val="9"/>
        <rFont val="Arial"/>
        <family val="2"/>
        <charset val="238"/>
      </rPr>
      <t>Društvo KONČAR d.d. je dana 7. travnja 2026. sklopilo ugovor o kupoprodaji 25 % vlasničkih udjela u društvu HELB d.o.o. Dana 8. travnja 2026. godine uspješno je provedeno zaključenje transakcije, čime je KONČAR d.d. stekao preostalih 25 % vlasničkih udjela te time postao imatelj 100 % vlasničkih udjela u društvu HELB d.o.o. Trgovački sud u Zagrebu 30. lipnja 2026. godine donio je rješenje br. Tt-26/22280-2 temeljem kojeg je provedeno povećanje temeljnog kapitala unosom gospodarske cjeline „Montaže“ u društvu KONČAR - Helb d.o.o. za proizvodnju i usluge. Od dana 1. srpnja 2026. društvo HELB d.o.o. za proizvodnju, montažu i servisiranje elektrouređaja promijenilo je naziv u KONČAR - Helb d.o.o. za proizvodnju i usluge.</t>
    </r>
  </si>
  <si>
    <r>
      <rPr>
        <vertAlign val="superscript"/>
        <sz val="9"/>
        <rFont val="Arial"/>
        <family val="2"/>
      </rPr>
      <t xml:space="preserve">4 </t>
    </r>
    <r>
      <rPr>
        <sz val="9"/>
        <rFont val="Arial"/>
        <family val="2"/>
        <charset val="238"/>
      </rPr>
      <t>Ovisno društvo KONČAR - Obnovljivi izvori d.o.o. (KOI) je 22. travnja 2026. potpisalo kupoprodajni ugovor o prodaji udjela u društvu Solarna elektrana Deponija fosfogipsa d.o.o. (SEDEF) te društvo KOI više nema udjela u društvu SEDEF.</t>
    </r>
  </si>
  <si>
    <r>
      <t>KONCAR USA Inc., Wilmington</t>
    </r>
    <r>
      <rPr>
        <vertAlign val="superscript"/>
        <sz val="8"/>
        <rFont val="Arial"/>
        <family val="2"/>
        <charset val="238"/>
      </rPr>
      <t>11</t>
    </r>
  </si>
  <si>
    <r>
      <t>KONCAR Middle East Company Llc., Rijad</t>
    </r>
    <r>
      <rPr>
        <vertAlign val="superscript"/>
        <sz val="8"/>
        <rFont val="Arial"/>
        <family val="2"/>
      </rPr>
      <t>12</t>
    </r>
  </si>
  <si>
    <r>
      <rPr>
        <vertAlign val="superscript"/>
        <sz val="9"/>
        <rFont val="Arial"/>
        <family val="2"/>
        <charset val="238"/>
      </rPr>
      <t>14</t>
    </r>
    <r>
      <rPr>
        <sz val="9"/>
        <rFont val="Arial"/>
        <family val="2"/>
        <charset val="238"/>
      </rPr>
      <t xml:space="preserve"> društvo se ne konsolidira zbog nematerijalnosti</t>
    </r>
  </si>
  <si>
    <r>
      <t>Konell d.o.o., Sofija</t>
    </r>
    <r>
      <rPr>
        <vertAlign val="superscript"/>
        <sz val="9"/>
        <color rgb="FF000000"/>
        <rFont val="Arial"/>
        <family val="2"/>
        <charset val="238"/>
      </rPr>
      <t>14</t>
    </r>
  </si>
  <si>
    <r>
      <t>Dalekovod Ukrajina d.o.o., Kijev</t>
    </r>
    <r>
      <rPr>
        <vertAlign val="superscript"/>
        <sz val="9"/>
        <color rgb="FF000000"/>
        <rFont val="Arial"/>
        <family val="2"/>
      </rPr>
      <t>13</t>
    </r>
  </si>
  <si>
    <r>
      <rPr>
        <vertAlign val="superscript"/>
        <sz val="9"/>
        <rFont val="Arial"/>
        <family val="2"/>
        <charset val="238"/>
      </rPr>
      <t>13</t>
    </r>
    <r>
      <rPr>
        <sz val="9"/>
        <rFont val="Arial"/>
        <family val="2"/>
        <charset val="238"/>
      </rPr>
      <t xml:space="preserve"> Na dan 22. rujna 2026. nad društvom Dalekovod Ukrajina d.o.o. provedena je likvidacija i brisanje društva iz nadležnog registra.</t>
    </r>
  </si>
  <si>
    <t>Ostali poslovni prihodi u razdoblju 1-9.2026. godine iznose 14,1 milijuna eura (1-9.2025.: 11,6 milijuna eura) i odnose se na prihode od prodaje imovine, prihode od državnih potpora, prihode od naknada šteta i drugih prihoda.</t>
  </si>
  <si>
    <t>Strane se smatraju povezanim ako jedna strana ima sposobnost kontrole nad drugom stranom, ako je pod zajedničkom kontrolom ili ima značajan utjecaj na poslovanje druge strane. Grupa je također u značajnom vlasništvu Republike Hrvatske i ostalih društava pod kontrolom ili značajnim utjecajem Republike Hrvatske. Sukladno tome, Grupa je u povezanom odnosu s državnim institucijama i ostalim društvima u većinskom državnom vlasništvu ili društvima u kojima država ima značajan utjecaj. U svrhu objava transakcija s povezanim društvima, Grupa ne smatra rutinske transakcije (kao plaćanje poreza, pristojbi i sl.) s radnim lokalnim komunalnim društvima (u direktnom ili indirektnom vlasništvu države) ili s drugim državnim tijelima transakcijama s povezanim društvima. Značajnije transakcije koje Grupa ima s državnim poduzećima odnose se na opskrbu električnom i toplinskom energijom i slične usluge. Izuzev navedenih transakcija, Grupa je u razdoblju 1-9.2026. godine ostvarila prihode od prodaje državnim institucijama i ostalim društvima u većinskom državnom vlasništvu ili društvima u kojima država ima značajan utjecaj u ukupnom iznosu od 206,4 milijun eura (1-9. 2025: 177,6 milijuna eura), a koji se većinom odnose na prihode od inženjering poslova, tračničkih vozila te industrijske elektronike.</t>
  </si>
  <si>
    <t>U razdoblju 1-9.2026. godine društva grupe kapitalizirala su plaće u ukupnom iznosu 1.281 tisuće eura (1-9.2025.: 1.442 tisuće eura) od čega neto plaće iznose 746 tisuće eura (1-9.2025.: 866 tisuća eura), porez i doprinosi iz plaća 378 tisuće eura (1-9.2025.: 389 tisuća eura), te doprinosi na plaću u iznosu od 157 tisuća eura (1-9.2025.: 187 tisuća eura).</t>
  </si>
  <si>
    <t xml:space="preserve">Trošak amortizacije u razdoblju 1-9.2026. godine iznosio je 24.626 tisuća eura (1-9.2025.: 20.647 tisuća eura).  </t>
  </si>
  <si>
    <t>Marina Markušić</t>
  </si>
  <si>
    <t>01 3667 175</t>
  </si>
  <si>
    <t>marina.markusic@koncar.hr</t>
  </si>
  <si>
    <r>
      <t>VABEKO RENEWABLE ENERGY d.o.o. za usluge, Velika Gorica</t>
    </r>
    <r>
      <rPr>
        <vertAlign val="superscript"/>
        <sz val="9"/>
        <color rgb="FF000000"/>
        <rFont val="Arial"/>
        <family val="2"/>
      </rPr>
      <t>5</t>
    </r>
  </si>
  <si>
    <t>Prosječan broj zaposlenih u razdoblju 1-9.2026. godine iznosio je 6.652 (isto razdoblje 2025. godine: 5.699).</t>
  </si>
  <si>
    <r>
      <rPr>
        <vertAlign val="superscript"/>
        <sz val="9"/>
        <color rgb="FF000000"/>
        <rFont val="Arial"/>
        <family val="2"/>
      </rPr>
      <t>9</t>
    </r>
    <r>
      <rPr>
        <sz val="9"/>
        <color rgb="FF000000"/>
        <rFont val="Arial"/>
        <family val="2"/>
      </rPr>
      <t xml:space="preserve"> Dana 2. siječnja 2026., kako je ranije potpisanim Ugovorom definirano, ispunili su se uvjeti za zaključenje transakcije i preuzimanje većinskog vlasničkog udjela od strane društva KONČAR - Digital d.o.o. u društvu NEOS d.o.o. Trgovački sud u Zagrebu 30. lipnja 2026. godine donio je rješenja br. Tt-26/22279-2 i Tt-26/22276-2 na temelju kojih je provedena statusna promjena pripajanja društva Prosperus Growth NEOS d.o.o. za usluge, kao pripojenog društva, društvu KONČAR - Digital d.o.o., kao društvu preuzimatelju.</t>
    </r>
  </si>
  <si>
    <t xml:space="preserve">U razdoblju 1-9.2026. godine Grupa je nabavila 66.592 tisuća eura imovine (1-9.2025.: 65.159 tisuća eura). </t>
  </si>
  <si>
    <t>Obveze po kreditima</t>
  </si>
  <si>
    <t>- prijenos i distribucija električne energije - proizvodnja i prodaja energetskih, distributivnih, specijalnih, mjernih i ostalih transformatora, dalekovoda, transformatorske stanice, transformatorski kotlovi, oprema za primarnu i sekundarnu distribuciju električne energije, niskonaponska postrojenja, sustavi monitoringa, usluge dijagnostike, ispitivanja i tehničkog nadzora</t>
  </si>
  <si>
    <r>
      <rPr>
        <vertAlign val="superscript"/>
        <sz val="9"/>
        <rFont val="Arial"/>
        <family val="2"/>
        <charset val="238"/>
      </rPr>
      <t xml:space="preserve">12 </t>
    </r>
    <r>
      <rPr>
        <sz val="9"/>
        <rFont val="Arial"/>
        <family val="2"/>
        <charset val="238"/>
      </rPr>
      <t>U kolovozu 2026. KONČAR d.d. osnovao je društvo KONCAR Middle East Company Llc. u svrhu jačanja svoje pozicije na Bliskom istoku.</t>
    </r>
  </si>
  <si>
    <r>
      <t>Glavna područja djelovanja Grupe KONČAR (dalje: „Grupa</t>
    </r>
    <r>
      <rPr>
        <sz val="9"/>
        <rFont val="Calibri"/>
        <family val="2"/>
        <charset val="238"/>
      </rPr>
      <t>ˮ</t>
    </r>
    <r>
      <rPr>
        <sz val="9"/>
        <rFont val="Arial"/>
        <family val="2"/>
        <charset val="238"/>
      </rPr>
      <t>) su:</t>
    </r>
  </si>
  <si>
    <t>Digitalna rješenja i platforme</t>
  </si>
  <si>
    <t xml:space="preserve">Nakon datuma izvještavanja, do datuma odobrenja financijskih izvještaja, nije bilo događaja koji bi značajno utjecali na konsolidirane financijske izvještaje Grupe za razdoblje 1.-9.2026. godine, koji bi, slijedom toga, trebali biti objavljeni. </t>
  </si>
  <si>
    <t>EL-RA d.o.o. Vela Luka</t>
  </si>
  <si>
    <t>U razdoblju 1-9. 2026. godine Grupa je iskazala 118,3 tisuća eura vrijednosnog usklađenja zaliha (1-9. 2025.: 244 tisuće eura).</t>
  </si>
  <si>
    <t>Temeljni (upisani) kapital utvrđen je u nominalnoj vrijednosti u iznosu od 159.471.379 eura (31. prosinca 2025.: 159.471.379 eura) i sastoji se od 2.572.119 dionica nominalne vrijednosti 62 eura. Redovne dionice Društva uvrštene su na Službeno tržište Zagrebačke burze pod oznakom KOEI-R-A. Društvo na 30.9.2026. godine posjeduje 21.298 vlastitih dionica (31.prosinca 2025.: 23.700 dionica).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</si>
</sst>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00"/>
    <numFmt numFmtId="165" formatCode="00"/>
    <numFmt numFmtId="166" formatCode="#,###,_);\(#,###,\)_)"/>
    <numFmt numFmtId="167" formatCode="#,##0;[Black]\(#,##0\)"/>
    <numFmt numFmtId="168" formatCode="#,##0.00;[Black]\-#,##0.00"/>
    <numFmt numFmtId="169" formatCode="#,##0.00;[Black]\(#,##0.00\)"/>
  </numFmts>
  <fonts count="5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9"/>
      <name val="Calibri"/>
      <family val="2"/>
      <charset val="238"/>
    </font>
    <font>
      <sz val="9"/>
      <color rgb="FF000000"/>
      <name val="Times New Roman"/>
      <family val="1"/>
      <charset val="238"/>
    </font>
    <font>
      <b/>
      <sz val="9"/>
      <color rgb="FF000000"/>
      <name val="Arial"/>
      <family val="2"/>
      <charset val="238"/>
    </font>
    <font>
      <sz val="9"/>
      <color rgb="FF000000"/>
      <name val="Arial"/>
      <family val="2"/>
      <charset val="238"/>
    </font>
    <font>
      <i/>
      <sz val="9"/>
      <color rgb="FF000000"/>
      <name val="Arial"/>
      <family val="2"/>
      <charset val="238"/>
    </font>
    <font>
      <b/>
      <sz val="9"/>
      <color rgb="FF000000"/>
      <name val="Arial"/>
      <family val="2"/>
    </font>
    <font>
      <b/>
      <sz val="9"/>
      <name val="Arial"/>
      <family val="2"/>
    </font>
    <font>
      <sz val="10"/>
      <color rgb="FF000000"/>
      <name val="Arial"/>
      <family val="2"/>
      <charset val="238"/>
    </font>
    <font>
      <sz val="9"/>
      <name val="Arial"/>
      <family val="2"/>
    </font>
    <font>
      <b/>
      <sz val="8.5"/>
      <color rgb="FF000000"/>
      <name val="Arial"/>
      <family val="2"/>
      <charset val="238"/>
    </font>
    <font>
      <sz val="9"/>
      <color rgb="FF000000"/>
      <name val="Arial"/>
      <family val="2"/>
    </font>
    <font>
      <b/>
      <i/>
      <sz val="9"/>
      <color rgb="FF000000"/>
      <name val="Arial"/>
      <family val="2"/>
    </font>
    <font>
      <sz val="10"/>
      <name val="Arial"/>
      <family val="2"/>
      <charset val="238"/>
    </font>
    <font>
      <vertAlign val="superscript"/>
      <sz val="9"/>
      <name val="Arial"/>
      <family val="2"/>
      <charset val="238"/>
    </font>
    <font>
      <vertAlign val="superscript"/>
      <sz val="9"/>
      <color rgb="FF000000"/>
      <name val="Arial"/>
      <family val="2"/>
      <charset val="238"/>
    </font>
    <font>
      <vertAlign val="superscript"/>
      <sz val="8"/>
      <name val="Arial"/>
      <family val="2"/>
      <charset val="238"/>
    </font>
    <font>
      <vertAlign val="superscript"/>
      <sz val="9"/>
      <color rgb="FF000000"/>
      <name val="Arial"/>
      <family val="2"/>
    </font>
    <font>
      <vertAlign val="superscript"/>
      <sz val="9"/>
      <name val="Arial"/>
      <family val="2"/>
    </font>
    <font>
      <vertAlign val="superscript"/>
      <sz val="8"/>
      <name val="Arial"/>
      <family val="2"/>
    </font>
    <font>
      <u/>
      <sz val="10"/>
      <color theme="10"/>
      <name val="Arial"/>
      <family val="2"/>
    </font>
  </fonts>
  <fills count="17">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bgColor rgb="FF000000"/>
      </patternFill>
    </fill>
  </fills>
  <borders count="20">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style="thin">
        <color indexed="64"/>
      </top>
      <bottom style="double">
        <color indexed="64"/>
      </bottom>
      <diagonal/>
    </border>
    <border>
      <left/>
      <right/>
      <top/>
      <bottom style="medium">
        <color indexed="64"/>
      </bottom>
      <diagonal/>
    </border>
  </borders>
  <cellStyleXfs count="8">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9" fontId="47" fillId="0" borderId="0" applyFont="0" applyFill="0" applyBorder="0" applyAlignment="0" applyProtection="0"/>
    <xf numFmtId="0" fontId="54" fillId="0" borderId="0" applyNumberFormat="0" applyFill="0" applyBorder="0" applyAlignment="0" applyProtection="0"/>
  </cellStyleXfs>
  <cellXfs count="434">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9" fillId="11" borderId="13" xfId="0" applyFont="1" applyFill="1" applyBorder="1" applyAlignment="1" applyProtection="1">
      <alignment vertical="top"/>
      <protection locked="0"/>
    </xf>
    <xf numFmtId="0" fontId="29" fillId="11" borderId="0" xfId="0" applyFont="1" applyFill="1" applyAlignment="1" applyProtection="1">
      <alignment vertical="top"/>
      <protection locked="0"/>
    </xf>
    <xf numFmtId="0" fontId="29" fillId="11" borderId="0" xfId="0" applyFont="1" applyFill="1" applyProtection="1">
      <protection locked="0"/>
    </xf>
    <xf numFmtId="0" fontId="29" fillId="11" borderId="14" xfId="0" applyFont="1" applyFill="1" applyBorder="1" applyProtection="1">
      <protection locked="0"/>
    </xf>
    <xf numFmtId="0" fontId="38" fillId="16" borderId="0" xfId="0" applyFont="1" applyFill="1" applyAlignment="1">
      <alignment horizontal="center" vertical="center" wrapText="1"/>
    </xf>
    <xf numFmtId="2" fontId="38" fillId="16" borderId="0" xfId="0" applyNumberFormat="1" applyFont="1" applyFill="1" applyAlignment="1">
      <alignment vertical="center" wrapText="1"/>
    </xf>
    <xf numFmtId="0" fontId="5" fillId="16" borderId="0" xfId="0" applyFont="1" applyFill="1"/>
    <xf numFmtId="43" fontId="38" fillId="16" borderId="0" xfId="0" applyNumberFormat="1" applyFont="1" applyFill="1" applyAlignment="1">
      <alignment vertical="center" wrapText="1"/>
    </xf>
    <xf numFmtId="0" fontId="38" fillId="11" borderId="0" xfId="0" applyFont="1" applyFill="1" applyAlignment="1">
      <alignment horizontal="left" vertical="center" wrapText="1"/>
    </xf>
    <xf numFmtId="0" fontId="38" fillId="11" borderId="0" xfId="0" applyFont="1" applyFill="1" applyAlignment="1">
      <alignment horizontal="center" vertical="center" wrapText="1"/>
    </xf>
    <xf numFmtId="2" fontId="38" fillId="11" borderId="0" xfId="0" applyNumberFormat="1" applyFont="1" applyFill="1" applyAlignment="1">
      <alignment vertical="center" wrapText="1"/>
    </xf>
    <xf numFmtId="0" fontId="38" fillId="11" borderId="0" xfId="0" applyFont="1" applyFill="1" applyAlignment="1">
      <alignment horizontal="left" vertical="center"/>
    </xf>
    <xf numFmtId="43" fontId="38" fillId="11" borderId="0" xfId="0" applyNumberFormat="1" applyFont="1" applyFill="1" applyAlignment="1">
      <alignment vertical="center" wrapText="1"/>
    </xf>
    <xf numFmtId="0" fontId="5" fillId="11" borderId="0" xfId="0" applyFont="1" applyFill="1"/>
    <xf numFmtId="0" fontId="39" fillId="11" borderId="0" xfId="0" applyFont="1" applyFill="1" applyAlignment="1">
      <alignment vertical="center"/>
    </xf>
    <xf numFmtId="0" fontId="5" fillId="11" borderId="0" xfId="0" applyFont="1" applyFill="1" applyAlignment="1">
      <alignment vertical="center"/>
    </xf>
    <xf numFmtId="0" fontId="5" fillId="16" borderId="0" xfId="0" applyFont="1" applyFill="1" applyAlignment="1">
      <alignment vertical="center"/>
    </xf>
    <xf numFmtId="0" fontId="2" fillId="16" borderId="0" xfId="0" applyFont="1" applyFill="1"/>
    <xf numFmtId="0" fontId="0" fillId="11" borderId="0" xfId="0" applyFill="1"/>
    <xf numFmtId="167" fontId="37" fillId="16" borderId="2" xfId="0" applyNumberFormat="1" applyFont="1" applyFill="1" applyBorder="1" applyAlignment="1">
      <alignment vertical="center"/>
    </xf>
    <xf numFmtId="0" fontId="38" fillId="16" borderId="0" xfId="0" applyFont="1" applyFill="1"/>
    <xf numFmtId="3" fontId="38" fillId="16" borderId="0" xfId="0" applyNumberFormat="1" applyFont="1" applyFill="1" applyAlignment="1">
      <alignment horizontal="right" vertical="center" wrapText="1"/>
    </xf>
    <xf numFmtId="169" fontId="37" fillId="16" borderId="18" xfId="0" applyNumberFormat="1" applyFont="1" applyFill="1" applyBorder="1" applyAlignment="1">
      <alignment vertical="center"/>
    </xf>
    <xf numFmtId="3" fontId="40" fillId="16" borderId="0" xfId="0" applyNumberFormat="1" applyFont="1" applyFill="1" applyAlignment="1">
      <alignment horizontal="right"/>
    </xf>
    <xf numFmtId="0" fontId="40" fillId="16" borderId="2" xfId="0" applyFont="1" applyFill="1" applyBorder="1" applyAlignment="1">
      <alignment horizontal="right"/>
    </xf>
    <xf numFmtId="3" fontId="38" fillId="16" borderId="0" xfId="0" applyNumberFormat="1" applyFont="1" applyFill="1"/>
    <xf numFmtId="0" fontId="40" fillId="16" borderId="0" xfId="0" applyFont="1" applyFill="1" applyAlignment="1">
      <alignment horizontal="center" vertical="center" wrapText="1"/>
    </xf>
    <xf numFmtId="0" fontId="43" fillId="16" borderId="0" xfId="0" applyFont="1" applyFill="1" applyAlignment="1">
      <alignment horizontal="center"/>
    </xf>
    <xf numFmtId="3" fontId="45" fillId="16" borderId="0" xfId="0" applyNumberFormat="1" applyFont="1" applyFill="1"/>
    <xf numFmtId="3" fontId="45" fillId="16" borderId="19" xfId="0" applyNumberFormat="1" applyFont="1" applyFill="1" applyBorder="1"/>
    <xf numFmtId="3" fontId="40" fillId="16" borderId="0" xfId="0" applyNumberFormat="1" applyFont="1" applyFill="1"/>
    <xf numFmtId="0" fontId="43" fillId="16" borderId="0" xfId="0" applyFont="1" applyFill="1" applyAlignment="1">
      <alignment vertical="center" wrapText="1"/>
    </xf>
    <xf numFmtId="0" fontId="43" fillId="16" borderId="0" xfId="0" applyFont="1" applyFill="1"/>
    <xf numFmtId="0" fontId="45" fillId="16" borderId="0" xfId="0" applyFont="1" applyFill="1" applyAlignment="1">
      <alignment horizontal="right"/>
    </xf>
    <xf numFmtId="0" fontId="0" fillId="0" borderId="0" xfId="0" applyAlignment="1">
      <alignment horizontal="left" wrapText="1"/>
    </xf>
    <xf numFmtId="0" fontId="4" fillId="16" borderId="0" xfId="0" applyFont="1" applyFill="1" applyAlignment="1">
      <alignment vertical="center"/>
    </xf>
    <xf numFmtId="0" fontId="5" fillId="16" borderId="0" xfId="0" applyFont="1" applyFill="1" applyAlignment="1">
      <alignment horizontal="justify" vertical="center"/>
    </xf>
    <xf numFmtId="3" fontId="37" fillId="16" borderId="0" xfId="0" applyNumberFormat="1" applyFont="1" applyFill="1"/>
    <xf numFmtId="3" fontId="38" fillId="16" borderId="19" xfId="0" applyNumberFormat="1" applyFont="1" applyFill="1" applyBorder="1" applyAlignment="1">
      <alignment horizontal="right"/>
    </xf>
    <xf numFmtId="0" fontId="5" fillId="16" borderId="0" xfId="0" applyFont="1" applyFill="1" applyAlignment="1">
      <alignment horizontal="right" vertical="center" wrapText="1"/>
    </xf>
    <xf numFmtId="10" fontId="0" fillId="0" borderId="0" xfId="6" applyNumberFormat="1" applyFont="1"/>
    <xf numFmtId="0" fontId="4" fillId="12" borderId="13" xfId="4" applyFont="1" applyFill="1" applyBorder="1" applyAlignment="1" applyProtection="1">
      <alignment horizontal="left" vertical="center"/>
      <protection locked="0"/>
    </xf>
    <xf numFmtId="0" fontId="4" fillId="12" borderId="0" xfId="4" applyFont="1" applyFill="1" applyAlignment="1" applyProtection="1">
      <alignment horizontal="left" vertical="center"/>
      <protection locked="0"/>
    </xf>
    <xf numFmtId="0" fontId="4" fillId="12" borderId="0" xfId="4" applyFont="1" applyFill="1" applyAlignment="1" applyProtection="1">
      <alignment horizontal="right" vertical="center"/>
      <protection locked="0"/>
    </xf>
    <xf numFmtId="0" fontId="4" fillId="12" borderId="14" xfId="4" applyFont="1" applyFill="1" applyBorder="1" applyAlignment="1" applyProtection="1">
      <alignment horizontal="center" vertical="center"/>
      <protection locked="0"/>
    </xf>
    <xf numFmtId="166" fontId="37" fillId="11" borderId="0" xfId="0" applyNumberFormat="1" applyFont="1" applyFill="1"/>
    <xf numFmtId="166" fontId="38" fillId="11" borderId="0" xfId="0" applyNumberFormat="1" applyFont="1" applyFill="1"/>
    <xf numFmtId="166" fontId="37" fillId="11" borderId="18" xfId="0" applyNumberFormat="1" applyFont="1" applyFill="1" applyBorder="1"/>
    <xf numFmtId="0" fontId="38" fillId="11" borderId="0" xfId="0" applyFont="1" applyFill="1" applyAlignment="1">
      <alignment horizontal="right"/>
    </xf>
    <xf numFmtId="166" fontId="37" fillId="11" borderId="2" xfId="0" applyNumberFormat="1" applyFont="1" applyFill="1" applyBorder="1"/>
    <xf numFmtId="166" fontId="37" fillId="11" borderId="1" xfId="0" applyNumberFormat="1" applyFont="1" applyFill="1" applyBorder="1"/>
    <xf numFmtId="166" fontId="38" fillId="11" borderId="2" xfId="0" applyNumberFormat="1" applyFont="1" applyFill="1" applyBorder="1"/>
    <xf numFmtId="166" fontId="37" fillId="16" borderId="0" xfId="0" applyNumberFormat="1" applyFont="1" applyFill="1"/>
    <xf numFmtId="166" fontId="38" fillId="16" borderId="0" xfId="0" applyNumberFormat="1" applyFont="1" applyFill="1"/>
    <xf numFmtId="166" fontId="37" fillId="16" borderId="2" xfId="0" applyNumberFormat="1" applyFont="1" applyFill="1" applyBorder="1"/>
    <xf numFmtId="166" fontId="37" fillId="16" borderId="1" xfId="0" applyNumberFormat="1" applyFont="1" applyFill="1" applyBorder="1"/>
    <xf numFmtId="0" fontId="38" fillId="11" borderId="0" xfId="0" applyFont="1" applyFill="1"/>
    <xf numFmtId="3" fontId="38" fillId="11" borderId="0" xfId="0" applyNumberFormat="1" applyFont="1" applyFill="1"/>
    <xf numFmtId="3" fontId="37" fillId="11" borderId="18" xfId="0" applyNumberFormat="1" applyFont="1" applyFill="1" applyBorder="1"/>
    <xf numFmtId="0" fontId="5" fillId="16" borderId="0" xfId="0" applyFont="1" applyFill="1" applyAlignment="1">
      <alignment horizontal="left"/>
    </xf>
    <xf numFmtId="0" fontId="5" fillId="16" borderId="0" xfId="0" applyFont="1" applyFill="1" applyAlignment="1">
      <alignment horizontal="left" wrapText="1"/>
    </xf>
    <xf numFmtId="0" fontId="43" fillId="11" borderId="0" xfId="0" applyFont="1" applyFill="1" applyAlignment="1">
      <alignment vertical="center" wrapText="1"/>
    </xf>
    <xf numFmtId="0" fontId="43" fillId="11" borderId="0" xfId="0" applyFont="1" applyFill="1" applyAlignment="1">
      <alignment horizontal="center"/>
    </xf>
    <xf numFmtId="0" fontId="40" fillId="11" borderId="0" xfId="0" applyFont="1" applyFill="1" applyAlignment="1">
      <alignment horizontal="center" vertical="center" wrapText="1"/>
    </xf>
    <xf numFmtId="0" fontId="5" fillId="11" borderId="0" xfId="0" applyFont="1" applyFill="1" applyAlignment="1">
      <alignment horizontal="right" vertical="center" wrapText="1"/>
    </xf>
    <xf numFmtId="3" fontId="38" fillId="11" borderId="19" xfId="0" applyNumberFormat="1" applyFont="1" applyFill="1" applyBorder="1" applyAlignment="1">
      <alignment horizontal="right"/>
    </xf>
    <xf numFmtId="3" fontId="37" fillId="16" borderId="18" xfId="0" applyNumberFormat="1" applyFont="1" applyFill="1" applyBorder="1"/>
    <xf numFmtId="3" fontId="38" fillId="11" borderId="0" xfId="0" applyNumberFormat="1" applyFont="1" applyFill="1" applyAlignment="1">
      <alignment horizontal="right" vertical="center" wrapText="1"/>
    </xf>
    <xf numFmtId="168" fontId="37" fillId="11" borderId="18" xfId="0" applyNumberFormat="1" applyFont="1" applyFill="1" applyBorder="1" applyAlignment="1">
      <alignment vertical="center"/>
    </xf>
    <xf numFmtId="166" fontId="45" fillId="11" borderId="2" xfId="0" applyNumberFormat="1" applyFont="1" applyFill="1" applyBorder="1"/>
    <xf numFmtId="0" fontId="5" fillId="16" borderId="0" xfId="0" applyFont="1" applyFill="1" applyAlignment="1">
      <alignment horizontal="left" vertical="center" wrapText="1"/>
    </xf>
    <xf numFmtId="0" fontId="38" fillId="16" borderId="0" xfId="0" applyFont="1" applyFill="1" applyAlignment="1">
      <alignment horizontal="left" vertical="center" wrapText="1"/>
    </xf>
    <xf numFmtId="0" fontId="46" fillId="16" borderId="0" xfId="0" applyFont="1" applyFill="1" applyAlignment="1">
      <alignment horizontal="left" vertical="center" wrapText="1"/>
    </xf>
    <xf numFmtId="0" fontId="40" fillId="16" borderId="19" xfId="0" applyFont="1" applyFill="1" applyBorder="1" applyAlignment="1">
      <alignment horizontal="center" vertical="center" wrapText="1"/>
    </xf>
    <xf numFmtId="3" fontId="45" fillId="16" borderId="0" xfId="0" applyNumberFormat="1" applyFont="1" applyFill="1" applyAlignment="1">
      <alignment horizontal="right"/>
    </xf>
    <xf numFmtId="3" fontId="45" fillId="16" borderId="19" xfId="0" applyNumberFormat="1" applyFont="1" applyFill="1" applyBorder="1" applyAlignment="1">
      <alignment horizontal="right"/>
    </xf>
    <xf numFmtId="0" fontId="4" fillId="16" borderId="0" xfId="0" applyFont="1" applyFill="1"/>
    <xf numFmtId="0" fontId="5" fillId="16" borderId="0" xfId="0" applyFont="1" applyFill="1" applyAlignment="1">
      <alignment horizontal="left" vertical="center"/>
    </xf>
    <xf numFmtId="0" fontId="36" fillId="16" borderId="0" xfId="0" applyFont="1" applyFill="1" applyAlignment="1">
      <alignment vertical="center" wrapText="1"/>
    </xf>
    <xf numFmtId="0" fontId="37" fillId="16" borderId="0" xfId="0" applyFont="1" applyFill="1" applyAlignment="1">
      <alignment horizontal="center" vertical="center" wrapText="1"/>
    </xf>
    <xf numFmtId="0" fontId="38" fillId="16" borderId="5" xfId="0" applyFont="1" applyFill="1" applyBorder="1" applyAlignment="1">
      <alignment horizontal="right" vertical="center" wrapText="1"/>
    </xf>
    <xf numFmtId="0" fontId="5" fillId="16" borderId="5" xfId="0" applyFont="1" applyFill="1" applyBorder="1" applyAlignment="1">
      <alignment horizontal="right" vertical="center" wrapText="1"/>
    </xf>
    <xf numFmtId="0" fontId="5" fillId="16" borderId="0" xfId="0" applyFont="1" applyFill="1" applyAlignment="1">
      <alignment horizontal="center" vertical="center" wrapText="1"/>
    </xf>
    <xf numFmtId="0" fontId="37" fillId="16" borderId="0" xfId="0" applyFont="1" applyFill="1" applyAlignment="1">
      <alignment vertical="center"/>
    </xf>
    <xf numFmtId="0" fontId="37" fillId="16" borderId="0" xfId="0" applyFont="1" applyFill="1" applyAlignment="1">
      <alignment horizontal="center" vertical="center"/>
    </xf>
    <xf numFmtId="0" fontId="3" fillId="11" borderId="0" xfId="0" applyFont="1" applyFill="1" applyAlignment="1">
      <alignment vertical="top"/>
    </xf>
    <xf numFmtId="0" fontId="38" fillId="16" borderId="0" xfId="0" applyFont="1" applyFill="1" applyAlignment="1">
      <alignment horizontal="left" vertical="center"/>
    </xf>
    <xf numFmtId="0" fontId="38" fillId="16" borderId="0" xfId="0" applyFont="1" applyFill="1" applyAlignment="1">
      <alignment vertical="center" wrapText="1"/>
    </xf>
    <xf numFmtId="0" fontId="5" fillId="16" borderId="0" xfId="0" applyFont="1" applyFill="1" applyAlignment="1">
      <alignment vertical="top"/>
    </xf>
    <xf numFmtId="0" fontId="38" fillId="16" borderId="0" xfId="0" applyFont="1" applyFill="1" applyAlignment="1">
      <alignment horizontal="left" vertical="top"/>
    </xf>
    <xf numFmtId="2" fontId="38" fillId="16" borderId="0" xfId="0" applyNumberFormat="1" applyFont="1" applyFill="1" applyAlignment="1">
      <alignment vertical="top" wrapText="1"/>
    </xf>
    <xf numFmtId="0" fontId="2" fillId="16" borderId="0" xfId="0" applyFont="1" applyFill="1" applyAlignment="1">
      <alignment vertical="top"/>
    </xf>
    <xf numFmtId="0" fontId="38" fillId="16" borderId="0" xfId="0" applyFont="1" applyFill="1" applyAlignment="1">
      <alignment vertical="center"/>
    </xf>
    <xf numFmtId="0" fontId="4" fillId="16" borderId="0" xfId="0" applyFont="1" applyFill="1" applyAlignment="1">
      <alignment horizontal="left" vertical="center" wrapText="1"/>
    </xf>
    <xf numFmtId="0" fontId="5" fillId="16" borderId="0" xfId="0" applyFont="1" applyFill="1" applyAlignment="1">
      <alignment vertical="center" wrapText="1"/>
    </xf>
    <xf numFmtId="0" fontId="21" fillId="16" borderId="0" xfId="0" applyFont="1" applyFill="1" applyAlignment="1">
      <alignment vertical="center"/>
    </xf>
    <xf numFmtId="3" fontId="40" fillId="16" borderId="0" xfId="0" applyNumberFormat="1" applyFont="1" applyFill="1" applyAlignment="1">
      <alignment horizontal="right" wrapText="1"/>
    </xf>
    <xf numFmtId="0" fontId="41" fillId="16" borderId="0" xfId="0" applyFont="1" applyFill="1"/>
    <xf numFmtId="0" fontId="38" fillId="16" borderId="0" xfId="0" applyFont="1" applyFill="1" applyAlignment="1">
      <alignment horizontal="right"/>
    </xf>
    <xf numFmtId="0" fontId="37" fillId="16" borderId="0" xfId="0" applyFont="1" applyFill="1"/>
    <xf numFmtId="0" fontId="4" fillId="16" borderId="0" xfId="0" applyFont="1" applyFill="1" applyAlignment="1">
      <alignment horizontal="justify" vertical="center"/>
    </xf>
    <xf numFmtId="0" fontId="5" fillId="16" borderId="0" xfId="0" applyFont="1" applyFill="1" applyAlignment="1">
      <alignment wrapText="1"/>
    </xf>
    <xf numFmtId="0" fontId="42" fillId="16" borderId="0" xfId="0" applyFont="1" applyFill="1"/>
    <xf numFmtId="0" fontId="43" fillId="16" borderId="0" xfId="0" applyFont="1" applyFill="1" applyAlignment="1">
      <alignment horizontal="center" vertical="center" wrapText="1"/>
    </xf>
    <xf numFmtId="0" fontId="44" fillId="16" borderId="0" xfId="0" applyFont="1" applyFill="1" applyAlignment="1">
      <alignment vertical="center" wrapText="1"/>
    </xf>
    <xf numFmtId="0" fontId="43" fillId="16" borderId="19" xfId="0" applyFont="1" applyFill="1" applyBorder="1" applyAlignment="1">
      <alignment horizontal="center"/>
    </xf>
    <xf numFmtId="3" fontId="40" fillId="11" borderId="0" xfId="0" applyNumberFormat="1" applyFont="1" applyFill="1" applyAlignment="1">
      <alignment horizontal="right"/>
    </xf>
    <xf numFmtId="0" fontId="2" fillId="0" borderId="0" xfId="0" applyFont="1"/>
    <xf numFmtId="0" fontId="5" fillId="0" borderId="0" xfId="0" applyFont="1"/>
    <xf numFmtId="0" fontId="44" fillId="0" borderId="0" xfId="0" applyFont="1" applyAlignment="1">
      <alignment vertical="center" wrapText="1"/>
    </xf>
    <xf numFmtId="0" fontId="2" fillId="0" borderId="0" xfId="0" applyFont="1" applyAlignment="1">
      <alignment horizontal="left" wrapText="1"/>
    </xf>
    <xf numFmtId="4" fontId="0" fillId="0" borderId="0" xfId="0" applyNumberFormat="1"/>
    <xf numFmtId="3" fontId="0" fillId="0" borderId="0" xfId="0" applyNumberFormat="1"/>
    <xf numFmtId="4" fontId="0" fillId="0" borderId="0" xfId="0" applyNumberFormat="1" applyProtection="1">
      <protection locked="0"/>
    </xf>
    <xf numFmtId="3" fontId="5" fillId="16" borderId="0" xfId="0" applyNumberFormat="1" applyFont="1" applyFill="1"/>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30" fillId="11" borderId="13" xfId="4" applyFont="1" applyFill="1" applyBorder="1" applyAlignment="1">
      <alignment vertical="center"/>
    </xf>
    <xf numFmtId="0" fontId="30" fillId="11" borderId="0" xfId="4" applyFont="1" applyFill="1" applyAlignment="1">
      <alignment vertical="center"/>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0" xfId="4" applyFont="1" applyFill="1"/>
    <xf numFmtId="0" fontId="29" fillId="11" borderId="0" xfId="4" applyFont="1" applyFill="1" applyProtection="1">
      <protection locked="0"/>
    </xf>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5" fillId="11" borderId="0" xfId="4" applyFont="1" applyFill="1" applyAlignment="1">
      <alignment vertical="center"/>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0" fontId="29" fillId="11" borderId="1" xfId="4" applyFont="1" applyFill="1" applyBorder="1" applyProtection="1">
      <protection locked="0"/>
    </xf>
    <xf numFmtId="0" fontId="29" fillId="11" borderId="1" xfId="4" applyFont="1" applyFill="1" applyBorder="1" applyAlignment="1" applyProtection="1">
      <alignment vertical="top"/>
      <protection locked="0"/>
    </xf>
    <xf numFmtId="0" fontId="29" fillId="11" borderId="0" xfId="0" applyFont="1" applyFill="1" applyProtection="1">
      <protection locked="0"/>
    </xf>
    <xf numFmtId="0" fontId="29" fillId="11" borderId="0" xfId="0"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4" fillId="12" borderId="3" xfId="7" applyFill="1" applyBorder="1" applyAlignment="1" applyProtection="1">
      <alignment vertical="center"/>
      <protection locked="0"/>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5" fillId="16" borderId="0" xfId="0" applyFont="1" applyFill="1" applyAlignment="1">
      <alignment horizontal="left" vertical="center" wrapText="1"/>
    </xf>
    <xf numFmtId="0" fontId="37" fillId="16" borderId="2" xfId="0" applyFont="1" applyFill="1" applyBorder="1" applyAlignment="1">
      <alignment horizontal="center" vertical="center" wrapText="1"/>
    </xf>
    <xf numFmtId="0" fontId="38" fillId="16" borderId="0" xfId="0" applyFont="1" applyFill="1" applyAlignment="1">
      <alignment horizontal="left" vertical="center" wrapText="1"/>
    </xf>
    <xf numFmtId="49" fontId="5" fillId="16" borderId="0" xfId="0" applyNumberFormat="1" applyFont="1" applyFill="1" applyAlignment="1">
      <alignment horizontal="left" vertical="top" wrapText="1"/>
    </xf>
    <xf numFmtId="49" fontId="5" fillId="16" borderId="0" xfId="0" applyNumberFormat="1" applyFont="1" applyFill="1" applyAlignment="1">
      <alignment horizontal="left" vertical="center" wrapText="1"/>
    </xf>
    <xf numFmtId="49" fontId="5" fillId="16" borderId="0" xfId="0" applyNumberFormat="1" applyFont="1" applyFill="1" applyAlignment="1">
      <alignment horizontal="left" vertical="center"/>
    </xf>
    <xf numFmtId="0" fontId="5" fillId="11" borderId="0" xfId="0" applyFont="1" applyFill="1" applyAlignment="1">
      <alignment horizontal="left" vertical="center" wrapText="1"/>
    </xf>
    <xf numFmtId="0" fontId="38" fillId="11" borderId="0" xfId="0" applyFont="1" applyFill="1" applyAlignment="1">
      <alignment horizontal="left" vertical="center"/>
    </xf>
    <xf numFmtId="0" fontId="38" fillId="11" borderId="0" xfId="0" applyFont="1" applyFill="1" applyAlignment="1">
      <alignment horizontal="left" vertical="center" wrapText="1"/>
    </xf>
    <xf numFmtId="0" fontId="5" fillId="11" borderId="0" xfId="0" applyFont="1" applyFill="1" applyAlignment="1">
      <alignment horizontal="left"/>
    </xf>
    <xf numFmtId="0" fontId="38" fillId="11" borderId="0" xfId="0" applyFont="1" applyFill="1" applyAlignment="1">
      <alignment horizontal="left" vertical="top" wrapText="1"/>
    </xf>
    <xf numFmtId="0" fontId="5" fillId="11" borderId="0" xfId="0" applyFont="1" applyFill="1" applyAlignment="1">
      <alignment horizontal="left" vertical="top"/>
    </xf>
    <xf numFmtId="0" fontId="43" fillId="11" borderId="0" xfId="0" applyFont="1" applyFill="1" applyAlignment="1">
      <alignment horizontal="left" vertical="top" wrapText="1"/>
    </xf>
    <xf numFmtId="0" fontId="5" fillId="11" borderId="0" xfId="0" applyFont="1" applyFill="1" applyAlignment="1">
      <alignment horizontal="left" vertical="top" wrapText="1"/>
    </xf>
    <xf numFmtId="0" fontId="38" fillId="0" borderId="0" xfId="0" applyFont="1" applyAlignment="1">
      <alignment horizontal="left" vertical="top"/>
    </xf>
    <xf numFmtId="0" fontId="38" fillId="16" borderId="0" xfId="0" applyFont="1" applyFill="1" applyAlignment="1">
      <alignment horizontal="left" vertical="center"/>
    </xf>
    <xf numFmtId="0" fontId="45" fillId="0" borderId="0" xfId="0" applyFont="1" applyAlignment="1">
      <alignment horizontal="left" vertical="top" wrapText="1"/>
    </xf>
    <xf numFmtId="0" fontId="4" fillId="16" borderId="0" xfId="0" applyFont="1" applyFill="1" applyAlignment="1">
      <alignment horizontal="left" vertical="center" wrapText="1"/>
    </xf>
    <xf numFmtId="0" fontId="5" fillId="16" borderId="0" xfId="0" applyFont="1" applyFill="1" applyAlignment="1">
      <alignment vertical="center" wrapText="1"/>
    </xf>
    <xf numFmtId="0" fontId="38" fillId="16" borderId="0" xfId="0" applyFont="1" applyFill="1" applyAlignment="1">
      <alignment horizontal="left" vertical="top" wrapText="1"/>
    </xf>
    <xf numFmtId="0" fontId="38" fillId="16" borderId="0" xfId="0" applyFont="1" applyFill="1" applyAlignment="1">
      <alignment vertical="center" wrapText="1"/>
    </xf>
    <xf numFmtId="0" fontId="5" fillId="11" borderId="0" xfId="0" applyFont="1" applyFill="1" applyAlignment="1">
      <alignment horizontal="left" wrapText="1"/>
    </xf>
    <xf numFmtId="0" fontId="4" fillId="16" borderId="0" xfId="0" applyFont="1" applyFill="1" applyAlignment="1">
      <alignment horizontal="left" vertical="center"/>
    </xf>
    <xf numFmtId="0" fontId="38" fillId="16" borderId="0" xfId="0" applyFont="1" applyFill="1" applyAlignment="1">
      <alignment horizontal="left"/>
    </xf>
    <xf numFmtId="49" fontId="38" fillId="11" borderId="0" xfId="0" applyNumberFormat="1" applyFont="1" applyFill="1" applyAlignment="1">
      <alignment horizontal="left" vertical="center" wrapText="1"/>
    </xf>
    <xf numFmtId="0" fontId="40" fillId="16" borderId="0" xfId="0" applyFont="1" applyFill="1" applyAlignment="1">
      <alignment horizontal="left" vertical="center" wrapText="1"/>
    </xf>
    <xf numFmtId="0" fontId="45" fillId="16" borderId="0" xfId="0" applyFont="1" applyFill="1" applyAlignment="1">
      <alignment horizontal="left" vertical="center" wrapText="1"/>
    </xf>
    <xf numFmtId="0" fontId="46" fillId="16" borderId="0" xfId="0" applyFont="1" applyFill="1" applyAlignment="1">
      <alignment horizontal="left" vertical="center" wrapText="1"/>
    </xf>
    <xf numFmtId="0" fontId="43" fillId="16" borderId="0" xfId="0" applyFont="1" applyFill="1" applyAlignment="1">
      <alignment horizontal="left" vertical="center" wrapText="1"/>
    </xf>
    <xf numFmtId="0" fontId="38" fillId="0" borderId="0" xfId="0" applyFont="1" applyAlignment="1">
      <alignment horizontal="left" vertical="top" wrapText="1"/>
    </xf>
    <xf numFmtId="0" fontId="43" fillId="0" borderId="0" xfId="0" applyFont="1" applyAlignment="1">
      <alignment horizontal="left" vertical="top" wrapText="1"/>
    </xf>
    <xf numFmtId="0" fontId="5" fillId="0" borderId="0" xfId="0" applyFont="1" applyAlignment="1">
      <alignment horizontal="left" vertical="top" wrapText="1"/>
    </xf>
    <xf numFmtId="0" fontId="45" fillId="0" borderId="0" xfId="0" applyFont="1" applyAlignment="1">
      <alignment vertical="top" wrapText="1"/>
    </xf>
    <xf numFmtId="0" fontId="38" fillId="0" borderId="0" xfId="0" applyFont="1" applyAlignment="1">
      <alignment vertical="top" wrapText="1"/>
    </xf>
    <xf numFmtId="0" fontId="48" fillId="0" borderId="0" xfId="0" applyFont="1" applyAlignment="1">
      <alignment horizontal="left" vertical="top" wrapText="1"/>
    </xf>
  </cellXfs>
  <cellStyles count="8">
    <cellStyle name="Hyperlink" xfId="7"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Percent" xfId="6" builtinId="5"/>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96"/>
  <sheetViews>
    <sheetView view="pageBreakPreview" zoomScaleNormal="100" zoomScaleSheetLayoutView="100" workbookViewId="0">
      <selection activeCell="G9" sqref="G9"/>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243" t="s">
        <v>305</v>
      </c>
      <c r="B1" s="244"/>
      <c r="C1" s="244"/>
      <c r="D1" s="50"/>
      <c r="E1" s="50"/>
      <c r="F1" s="50"/>
      <c r="G1" s="50"/>
      <c r="H1" s="50"/>
      <c r="I1" s="50"/>
      <c r="J1" s="51"/>
    </row>
    <row r="2" spans="1:20" ht="14.4" customHeight="1" x14ac:dyDescent="0.3">
      <c r="A2" s="245" t="s">
        <v>321</v>
      </c>
      <c r="B2" s="246"/>
      <c r="C2" s="246"/>
      <c r="D2" s="246"/>
      <c r="E2" s="246"/>
      <c r="F2" s="246"/>
      <c r="G2" s="246"/>
      <c r="H2" s="246"/>
      <c r="I2" s="246"/>
      <c r="J2" s="247"/>
      <c r="N2" s="34">
        <v>1</v>
      </c>
    </row>
    <row r="3" spans="1:20" x14ac:dyDescent="0.3">
      <c r="A3" s="52"/>
      <c r="B3" s="53"/>
      <c r="C3" s="53"/>
      <c r="D3" s="53"/>
      <c r="E3" s="53"/>
      <c r="F3" s="53"/>
      <c r="G3" s="53"/>
      <c r="H3" s="53"/>
      <c r="I3" s="53"/>
      <c r="J3" s="54"/>
      <c r="N3" s="34">
        <v>2</v>
      </c>
    </row>
    <row r="4" spans="1:20" ht="33.6" customHeight="1" x14ac:dyDescent="0.3">
      <c r="A4" s="248" t="s">
        <v>306</v>
      </c>
      <c r="B4" s="249"/>
      <c r="C4" s="249"/>
      <c r="D4" s="249"/>
      <c r="E4" s="250">
        <v>46023</v>
      </c>
      <c r="F4" s="251"/>
      <c r="G4" s="55" t="s">
        <v>0</v>
      </c>
      <c r="H4" s="250">
        <v>46295</v>
      </c>
      <c r="I4" s="251"/>
      <c r="J4" s="56"/>
      <c r="N4" s="34">
        <v>3</v>
      </c>
    </row>
    <row r="5" spans="1:20" s="33" customFormat="1" ht="10.199999999999999" customHeight="1" x14ac:dyDescent="0.3">
      <c r="A5" s="252"/>
      <c r="B5" s="253"/>
      <c r="C5" s="253"/>
      <c r="D5" s="253"/>
      <c r="E5" s="253"/>
      <c r="F5" s="253"/>
      <c r="G5" s="253"/>
      <c r="H5" s="253"/>
      <c r="I5" s="253"/>
      <c r="J5" s="254"/>
      <c r="N5" s="34">
        <v>4</v>
      </c>
    </row>
    <row r="6" spans="1:20" ht="20.399999999999999" customHeight="1" x14ac:dyDescent="0.3">
      <c r="A6" s="57"/>
      <c r="B6" s="58" t="s">
        <v>326</v>
      </c>
      <c r="C6" s="59"/>
      <c r="D6" s="59"/>
      <c r="E6" s="17">
        <v>2026</v>
      </c>
      <c r="F6" s="60"/>
      <c r="G6" s="55"/>
      <c r="H6" s="60"/>
      <c r="I6" s="61"/>
      <c r="J6" s="62"/>
    </row>
    <row r="7" spans="1:20" s="38" customFormat="1" ht="10.95" customHeight="1" x14ac:dyDescent="0.3">
      <c r="A7" s="57"/>
      <c r="B7" s="59"/>
      <c r="C7" s="59"/>
      <c r="D7" s="59"/>
      <c r="E7" s="63"/>
      <c r="F7" s="63"/>
      <c r="G7" s="55"/>
      <c r="H7" s="60"/>
      <c r="I7" s="61"/>
      <c r="J7" s="62"/>
      <c r="K7" s="36"/>
      <c r="L7" s="36"/>
      <c r="M7" s="36"/>
      <c r="N7" s="37"/>
      <c r="O7" s="36"/>
      <c r="P7" s="36"/>
      <c r="Q7" s="36"/>
      <c r="R7" s="36"/>
      <c r="S7" s="36"/>
      <c r="T7" s="36"/>
    </row>
    <row r="8" spans="1:20" ht="20.399999999999999" customHeight="1" x14ac:dyDescent="0.3">
      <c r="A8" s="57"/>
      <c r="B8" s="58" t="s">
        <v>327</v>
      </c>
      <c r="C8" s="59"/>
      <c r="D8" s="59"/>
      <c r="E8" s="17">
        <v>3</v>
      </c>
      <c r="F8" s="60"/>
      <c r="G8" s="55"/>
      <c r="H8" s="60"/>
      <c r="I8" s="61"/>
      <c r="J8" s="62"/>
    </row>
    <row r="9" spans="1:20" s="38" customFormat="1" ht="10.95" customHeight="1" x14ac:dyDescent="0.3">
      <c r="A9" s="57"/>
      <c r="B9" s="59"/>
      <c r="C9" s="59"/>
      <c r="D9" s="59"/>
      <c r="E9" s="63"/>
      <c r="F9" s="63"/>
      <c r="G9" s="55"/>
      <c r="H9" s="63"/>
      <c r="I9" s="64"/>
      <c r="J9" s="62"/>
      <c r="K9" s="36"/>
      <c r="L9" s="36"/>
      <c r="M9" s="36"/>
      <c r="N9" s="37"/>
      <c r="O9" s="36"/>
      <c r="P9" s="36"/>
      <c r="Q9" s="36"/>
      <c r="R9" s="36"/>
      <c r="S9" s="36"/>
      <c r="T9" s="36"/>
    </row>
    <row r="10" spans="1:20" ht="37.950000000000003" customHeight="1" x14ac:dyDescent="0.3">
      <c r="A10" s="267" t="s">
        <v>328</v>
      </c>
      <c r="B10" s="268"/>
      <c r="C10" s="268"/>
      <c r="D10" s="268"/>
      <c r="E10" s="268"/>
      <c r="F10" s="268"/>
      <c r="G10" s="268"/>
      <c r="H10" s="268"/>
      <c r="I10" s="268"/>
      <c r="J10" s="65"/>
    </row>
    <row r="11" spans="1:20" ht="24.6" customHeight="1" x14ac:dyDescent="0.3">
      <c r="A11" s="269" t="s">
        <v>307</v>
      </c>
      <c r="B11" s="270"/>
      <c r="C11" s="257" t="s">
        <v>449</v>
      </c>
      <c r="D11" s="258"/>
      <c r="E11" s="66"/>
      <c r="F11" s="271" t="s">
        <v>329</v>
      </c>
      <c r="G11" s="256"/>
      <c r="H11" s="263" t="s">
        <v>453</v>
      </c>
      <c r="I11" s="264"/>
      <c r="J11" s="67"/>
    </row>
    <row r="12" spans="1:20" ht="14.4" customHeight="1" x14ac:dyDescent="0.3">
      <c r="A12" s="68"/>
      <c r="B12" s="69"/>
      <c r="C12" s="69"/>
      <c r="D12" s="69"/>
      <c r="E12" s="260"/>
      <c r="F12" s="260"/>
      <c r="G12" s="260"/>
      <c r="H12" s="260"/>
      <c r="I12" s="70"/>
      <c r="J12" s="67"/>
    </row>
    <row r="13" spans="1:20" ht="21" customHeight="1" x14ac:dyDescent="0.3">
      <c r="A13" s="255" t="s">
        <v>322</v>
      </c>
      <c r="B13" s="256"/>
      <c r="C13" s="257" t="s">
        <v>450</v>
      </c>
      <c r="D13" s="258"/>
      <c r="E13" s="259"/>
      <c r="F13" s="260"/>
      <c r="G13" s="260"/>
      <c r="H13" s="260"/>
      <c r="I13" s="70"/>
      <c r="J13" s="67"/>
    </row>
    <row r="14" spans="1:20" ht="10.95" customHeight="1" x14ac:dyDescent="0.3">
      <c r="A14" s="66"/>
      <c r="B14" s="70"/>
      <c r="C14" s="47"/>
      <c r="D14" s="47"/>
      <c r="E14" s="265"/>
      <c r="F14" s="265"/>
      <c r="G14" s="265"/>
      <c r="H14" s="265"/>
      <c r="I14" s="69"/>
      <c r="J14" s="71"/>
    </row>
    <row r="15" spans="1:20" ht="22.95" customHeight="1" x14ac:dyDescent="0.3">
      <c r="A15" s="255" t="s">
        <v>308</v>
      </c>
      <c r="B15" s="256"/>
      <c r="C15" s="257" t="s">
        <v>451</v>
      </c>
      <c r="D15" s="258"/>
      <c r="E15" s="261"/>
      <c r="F15" s="262"/>
      <c r="G15" s="72" t="s">
        <v>330</v>
      </c>
      <c r="H15" s="263" t="s">
        <v>454</v>
      </c>
      <c r="I15" s="264"/>
      <c r="J15" s="73"/>
    </row>
    <row r="16" spans="1:20" ht="10.95" customHeight="1" x14ac:dyDescent="0.3">
      <c r="A16" s="66"/>
      <c r="B16" s="70"/>
      <c r="C16" s="69"/>
      <c r="D16" s="69"/>
      <c r="E16" s="265"/>
      <c r="F16" s="265"/>
      <c r="G16" s="266"/>
      <c r="H16" s="266"/>
      <c r="I16" s="69"/>
      <c r="J16" s="71"/>
    </row>
    <row r="17" spans="1:10" ht="22.95" customHeight="1" x14ac:dyDescent="0.3">
      <c r="A17" s="74"/>
      <c r="B17" s="72" t="s">
        <v>331</v>
      </c>
      <c r="C17" s="257" t="s">
        <v>452</v>
      </c>
      <c r="D17" s="258"/>
      <c r="E17" s="75"/>
      <c r="F17" s="75"/>
      <c r="G17" s="75"/>
      <c r="H17" s="75"/>
      <c r="I17" s="75"/>
      <c r="J17" s="73"/>
    </row>
    <row r="18" spans="1:10" x14ac:dyDescent="0.3">
      <c r="A18" s="276"/>
      <c r="B18" s="277"/>
      <c r="C18" s="265"/>
      <c r="D18" s="265"/>
      <c r="E18" s="265"/>
      <c r="F18" s="265"/>
      <c r="G18" s="265"/>
      <c r="H18" s="265"/>
      <c r="I18" s="69"/>
      <c r="J18" s="71"/>
    </row>
    <row r="19" spans="1:10" x14ac:dyDescent="0.3">
      <c r="A19" s="269" t="s">
        <v>309</v>
      </c>
      <c r="B19" s="272"/>
      <c r="C19" s="273" t="s">
        <v>455</v>
      </c>
      <c r="D19" s="274"/>
      <c r="E19" s="274"/>
      <c r="F19" s="274"/>
      <c r="G19" s="274"/>
      <c r="H19" s="274"/>
      <c r="I19" s="274"/>
      <c r="J19" s="275"/>
    </row>
    <row r="20" spans="1:10" x14ac:dyDescent="0.3">
      <c r="A20" s="68"/>
      <c r="B20" s="69"/>
      <c r="C20" s="76"/>
      <c r="D20" s="69"/>
      <c r="E20" s="265"/>
      <c r="F20" s="265"/>
      <c r="G20" s="265"/>
      <c r="H20" s="265"/>
      <c r="I20" s="69"/>
      <c r="J20" s="71"/>
    </row>
    <row r="21" spans="1:10" x14ac:dyDescent="0.3">
      <c r="A21" s="269" t="s">
        <v>310</v>
      </c>
      <c r="B21" s="272"/>
      <c r="C21" s="263">
        <v>10000</v>
      </c>
      <c r="D21" s="264"/>
      <c r="E21" s="265"/>
      <c r="F21" s="265"/>
      <c r="G21" s="273" t="s">
        <v>456</v>
      </c>
      <c r="H21" s="274"/>
      <c r="I21" s="274"/>
      <c r="J21" s="275"/>
    </row>
    <row r="22" spans="1:10" x14ac:dyDescent="0.3">
      <c r="A22" s="68"/>
      <c r="B22" s="69"/>
      <c r="C22" s="69"/>
      <c r="D22" s="69"/>
      <c r="E22" s="265"/>
      <c r="F22" s="265"/>
      <c r="G22" s="265"/>
      <c r="H22" s="265"/>
      <c r="I22" s="69"/>
      <c r="J22" s="71"/>
    </row>
    <row r="23" spans="1:10" x14ac:dyDescent="0.3">
      <c r="A23" s="269" t="s">
        <v>311</v>
      </c>
      <c r="B23" s="272"/>
      <c r="C23" s="273" t="s">
        <v>457</v>
      </c>
      <c r="D23" s="274"/>
      <c r="E23" s="274"/>
      <c r="F23" s="274"/>
      <c r="G23" s="274"/>
      <c r="H23" s="274"/>
      <c r="I23" s="274"/>
      <c r="J23" s="275"/>
    </row>
    <row r="24" spans="1:10" x14ac:dyDescent="0.3">
      <c r="A24" s="68"/>
      <c r="B24" s="69"/>
      <c r="C24" s="47"/>
      <c r="D24" s="69"/>
      <c r="E24" s="265"/>
      <c r="F24" s="265"/>
      <c r="G24" s="265"/>
      <c r="H24" s="265"/>
      <c r="I24" s="69"/>
      <c r="J24" s="71"/>
    </row>
    <row r="25" spans="1:10" x14ac:dyDescent="0.3">
      <c r="A25" s="269" t="s">
        <v>312</v>
      </c>
      <c r="B25" s="272"/>
      <c r="C25" s="278" t="s">
        <v>458</v>
      </c>
      <c r="D25" s="279"/>
      <c r="E25" s="279"/>
      <c r="F25" s="279"/>
      <c r="G25" s="279"/>
      <c r="H25" s="279"/>
      <c r="I25" s="279"/>
      <c r="J25" s="280"/>
    </row>
    <row r="26" spans="1:10" x14ac:dyDescent="0.3">
      <c r="A26" s="68"/>
      <c r="B26" s="69"/>
      <c r="C26" s="76"/>
      <c r="D26" s="69"/>
      <c r="E26" s="265"/>
      <c r="F26" s="265"/>
      <c r="G26" s="265"/>
      <c r="H26" s="265"/>
      <c r="I26" s="69"/>
      <c r="J26" s="71"/>
    </row>
    <row r="27" spans="1:10" x14ac:dyDescent="0.3">
      <c r="A27" s="269" t="s">
        <v>313</v>
      </c>
      <c r="B27" s="272"/>
      <c r="C27" s="278" t="s">
        <v>459</v>
      </c>
      <c r="D27" s="279"/>
      <c r="E27" s="279"/>
      <c r="F27" s="279"/>
      <c r="G27" s="279"/>
      <c r="H27" s="279"/>
      <c r="I27" s="279"/>
      <c r="J27" s="280"/>
    </row>
    <row r="28" spans="1:10" ht="13.95" customHeight="1" x14ac:dyDescent="0.3">
      <c r="A28" s="68"/>
      <c r="B28" s="69"/>
      <c r="C28" s="76"/>
      <c r="D28" s="69"/>
      <c r="E28" s="265"/>
      <c r="F28" s="265"/>
      <c r="G28" s="265"/>
      <c r="H28" s="265"/>
      <c r="I28" s="69"/>
      <c r="J28" s="71"/>
    </row>
    <row r="29" spans="1:10" ht="22.95" customHeight="1" x14ac:dyDescent="0.3">
      <c r="A29" s="255" t="s">
        <v>323</v>
      </c>
      <c r="B29" s="272"/>
      <c r="C29" s="19" t="s">
        <v>623</v>
      </c>
      <c r="D29" s="77"/>
      <c r="E29" s="283"/>
      <c r="F29" s="283"/>
      <c r="G29" s="283"/>
      <c r="H29" s="283"/>
      <c r="I29" s="78"/>
      <c r="J29" s="79"/>
    </row>
    <row r="30" spans="1:10" x14ac:dyDescent="0.3">
      <c r="A30" s="68"/>
      <c r="B30" s="69"/>
      <c r="C30" s="69"/>
      <c r="D30" s="69"/>
      <c r="E30" s="265"/>
      <c r="F30" s="265"/>
      <c r="G30" s="265"/>
      <c r="H30" s="265"/>
      <c r="I30" s="78"/>
      <c r="J30" s="79"/>
    </row>
    <row r="31" spans="1:10" x14ac:dyDescent="0.3">
      <c r="A31" s="269" t="s">
        <v>314</v>
      </c>
      <c r="B31" s="272"/>
      <c r="C31" s="19" t="s">
        <v>334</v>
      </c>
      <c r="D31" s="281" t="s">
        <v>332</v>
      </c>
      <c r="E31" s="282"/>
      <c r="F31" s="282"/>
      <c r="G31" s="282"/>
      <c r="H31" s="69"/>
      <c r="I31" s="80" t="s">
        <v>333</v>
      </c>
      <c r="J31" s="81" t="s">
        <v>334</v>
      </c>
    </row>
    <row r="32" spans="1:10" x14ac:dyDescent="0.3">
      <c r="A32" s="269"/>
      <c r="B32" s="272"/>
      <c r="C32" s="82"/>
      <c r="D32" s="55"/>
      <c r="E32" s="262"/>
      <c r="F32" s="262"/>
      <c r="G32" s="262"/>
      <c r="H32" s="262"/>
      <c r="I32" s="78"/>
      <c r="J32" s="79"/>
    </row>
    <row r="33" spans="1:10" x14ac:dyDescent="0.3">
      <c r="A33" s="269" t="s">
        <v>324</v>
      </c>
      <c r="B33" s="272"/>
      <c r="C33" s="18" t="s">
        <v>336</v>
      </c>
      <c r="D33" s="281" t="s">
        <v>335</v>
      </c>
      <c r="E33" s="282"/>
      <c r="F33" s="282"/>
      <c r="G33" s="282"/>
      <c r="H33" s="75"/>
      <c r="I33" s="80" t="s">
        <v>336</v>
      </c>
      <c r="J33" s="81" t="s">
        <v>337</v>
      </c>
    </row>
    <row r="34" spans="1:10" x14ac:dyDescent="0.3">
      <c r="A34" s="68"/>
      <c r="B34" s="69"/>
      <c r="C34" s="69"/>
      <c r="D34" s="69"/>
      <c r="E34" s="265"/>
      <c r="F34" s="265"/>
      <c r="G34" s="265"/>
      <c r="H34" s="265"/>
      <c r="I34" s="69"/>
      <c r="J34" s="71"/>
    </row>
    <row r="35" spans="1:10" x14ac:dyDescent="0.3">
      <c r="A35" s="281" t="s">
        <v>325</v>
      </c>
      <c r="B35" s="282"/>
      <c r="C35" s="282"/>
      <c r="D35" s="282"/>
      <c r="E35" s="282" t="s">
        <v>315</v>
      </c>
      <c r="F35" s="282"/>
      <c r="G35" s="282"/>
      <c r="H35" s="282"/>
      <c r="I35" s="282"/>
      <c r="J35" s="83" t="s">
        <v>316</v>
      </c>
    </row>
    <row r="36" spans="1:10" x14ac:dyDescent="0.3">
      <c r="A36" s="68"/>
      <c r="B36" s="69"/>
      <c r="C36" s="69"/>
      <c r="D36" s="69"/>
      <c r="E36" s="265"/>
      <c r="F36" s="265"/>
      <c r="G36" s="265"/>
      <c r="H36" s="265"/>
      <c r="I36" s="69"/>
      <c r="J36" s="79"/>
    </row>
    <row r="37" spans="1:10" x14ac:dyDescent="0.3">
      <c r="A37" s="125" t="s">
        <v>460</v>
      </c>
      <c r="B37" s="126"/>
      <c r="C37" s="126"/>
      <c r="D37" s="127"/>
      <c r="E37" s="122"/>
      <c r="F37" s="123"/>
      <c r="G37" s="123"/>
      <c r="H37" s="123"/>
      <c r="I37" s="124" t="s">
        <v>461</v>
      </c>
      <c r="J37" s="18">
        <v>3645363</v>
      </c>
    </row>
    <row r="38" spans="1:10" x14ac:dyDescent="0.3">
      <c r="A38" s="39"/>
      <c r="B38" s="47"/>
      <c r="C38" s="49"/>
      <c r="D38" s="284"/>
      <c r="E38" s="284"/>
      <c r="F38" s="284"/>
      <c r="G38" s="284"/>
      <c r="H38" s="284"/>
      <c r="I38" s="284"/>
      <c r="J38" s="40"/>
    </row>
    <row r="39" spans="1:10" x14ac:dyDescent="0.3">
      <c r="A39" s="125" t="s">
        <v>462</v>
      </c>
      <c r="B39" s="126"/>
      <c r="C39" s="126"/>
      <c r="D39" s="127"/>
      <c r="E39" s="122"/>
      <c r="F39" s="123"/>
      <c r="G39" s="123"/>
      <c r="H39" s="123"/>
      <c r="I39" s="124" t="s">
        <v>461</v>
      </c>
      <c r="J39" s="18">
        <v>3282678</v>
      </c>
    </row>
    <row r="40" spans="1:10" x14ac:dyDescent="0.3">
      <c r="A40" s="39"/>
      <c r="B40" s="47"/>
      <c r="C40" s="49"/>
      <c r="D40" s="48"/>
      <c r="E40" s="284"/>
      <c r="F40" s="284"/>
      <c r="G40" s="284"/>
      <c r="H40" s="284"/>
      <c r="I40" s="46"/>
      <c r="J40" s="40"/>
    </row>
    <row r="41" spans="1:10" x14ac:dyDescent="0.3">
      <c r="A41" s="125" t="s">
        <v>463</v>
      </c>
      <c r="B41" s="126"/>
      <c r="C41" s="126"/>
      <c r="D41" s="127"/>
      <c r="E41" s="122"/>
      <c r="F41" s="123"/>
      <c r="G41" s="123"/>
      <c r="H41" s="123"/>
      <c r="I41" s="124" t="s">
        <v>461</v>
      </c>
      <c r="J41" s="18">
        <v>1356216</v>
      </c>
    </row>
    <row r="42" spans="1:10" x14ac:dyDescent="0.3">
      <c r="A42" s="39"/>
      <c r="B42" s="47"/>
      <c r="C42" s="49"/>
      <c r="D42" s="48"/>
      <c r="E42" s="284"/>
      <c r="F42" s="284"/>
      <c r="G42" s="284"/>
      <c r="H42" s="284"/>
      <c r="I42" s="46"/>
      <c r="J42" s="40"/>
    </row>
    <row r="43" spans="1:10" x14ac:dyDescent="0.3">
      <c r="A43" s="125" t="s">
        <v>464</v>
      </c>
      <c r="B43" s="126"/>
      <c r="C43" s="126"/>
      <c r="D43" s="127"/>
      <c r="E43" s="122"/>
      <c r="F43" s="123"/>
      <c r="G43" s="123"/>
      <c r="H43" s="123"/>
      <c r="I43" s="124" t="s">
        <v>461</v>
      </c>
      <c r="J43" s="18">
        <v>2435071</v>
      </c>
    </row>
    <row r="44" spans="1:10" x14ac:dyDescent="0.3">
      <c r="A44" s="41"/>
      <c r="B44" s="49"/>
      <c r="C44" s="286"/>
      <c r="D44" s="286"/>
      <c r="E44" s="266"/>
      <c r="F44" s="266"/>
      <c r="G44" s="286"/>
      <c r="H44" s="286"/>
      <c r="I44" s="286"/>
      <c r="J44" s="40"/>
    </row>
    <row r="45" spans="1:10" x14ac:dyDescent="0.3">
      <c r="A45" s="125" t="s">
        <v>465</v>
      </c>
      <c r="B45" s="126"/>
      <c r="C45" s="126"/>
      <c r="D45" s="127"/>
      <c r="E45" s="122"/>
      <c r="F45" s="123"/>
      <c r="G45" s="123"/>
      <c r="H45" s="123"/>
      <c r="I45" s="124" t="s">
        <v>461</v>
      </c>
      <c r="J45" s="18">
        <v>3654656</v>
      </c>
    </row>
    <row r="46" spans="1:10" x14ac:dyDescent="0.3">
      <c r="A46" s="41"/>
      <c r="B46" s="49"/>
      <c r="C46" s="286"/>
      <c r="D46" s="286"/>
      <c r="E46" s="266"/>
      <c r="F46" s="266"/>
      <c r="G46" s="286"/>
      <c r="H46" s="286"/>
      <c r="I46" s="286"/>
      <c r="J46" s="40"/>
    </row>
    <row r="47" spans="1:10" x14ac:dyDescent="0.3">
      <c r="A47" s="125" t="s">
        <v>466</v>
      </c>
      <c r="B47" s="126"/>
      <c r="C47" s="126"/>
      <c r="D47" s="127"/>
      <c r="E47" s="122"/>
      <c r="F47" s="123"/>
      <c r="G47" s="123"/>
      <c r="H47" s="123"/>
      <c r="I47" s="124" t="s">
        <v>461</v>
      </c>
      <c r="J47" s="18">
        <v>3654664</v>
      </c>
    </row>
    <row r="48" spans="1:10" x14ac:dyDescent="0.3">
      <c r="A48" s="41"/>
      <c r="B48" s="49"/>
      <c r="C48" s="286"/>
      <c r="D48" s="286"/>
      <c r="E48" s="266"/>
      <c r="F48" s="266"/>
      <c r="G48" s="286"/>
      <c r="H48" s="286"/>
      <c r="I48" s="286"/>
      <c r="J48" s="40"/>
    </row>
    <row r="49" spans="1:10" x14ac:dyDescent="0.3">
      <c r="A49" s="125" t="s">
        <v>467</v>
      </c>
      <c r="B49" s="126"/>
      <c r="C49" s="126"/>
      <c r="D49" s="127"/>
      <c r="E49" s="122"/>
      <c r="F49" s="123"/>
      <c r="G49" s="123"/>
      <c r="H49" s="123"/>
      <c r="I49" s="124" t="s">
        <v>461</v>
      </c>
      <c r="J49" s="18">
        <v>3641287</v>
      </c>
    </row>
    <row r="50" spans="1:10" x14ac:dyDescent="0.3">
      <c r="A50" s="41"/>
      <c r="B50" s="49"/>
      <c r="C50" s="286"/>
      <c r="D50" s="286"/>
      <c r="E50" s="266"/>
      <c r="F50" s="266"/>
      <c r="G50" s="286"/>
      <c r="H50" s="286"/>
      <c r="I50" s="286"/>
      <c r="J50" s="40"/>
    </row>
    <row r="51" spans="1:10" x14ac:dyDescent="0.3">
      <c r="A51" s="125" t="s">
        <v>468</v>
      </c>
      <c r="B51" s="126"/>
      <c r="C51" s="126"/>
      <c r="D51" s="127"/>
      <c r="E51" s="122"/>
      <c r="F51" s="123"/>
      <c r="G51" s="123"/>
      <c r="H51" s="123"/>
      <c r="I51" s="124" t="s">
        <v>461</v>
      </c>
      <c r="J51" s="18">
        <v>3282660</v>
      </c>
    </row>
    <row r="52" spans="1:10" x14ac:dyDescent="0.3">
      <c r="A52" s="41"/>
      <c r="B52" s="49"/>
      <c r="C52" s="286"/>
      <c r="D52" s="286"/>
      <c r="E52" s="266"/>
      <c r="F52" s="266"/>
      <c r="G52" s="286"/>
      <c r="H52" s="286"/>
      <c r="I52" s="286"/>
      <c r="J52" s="40"/>
    </row>
    <row r="53" spans="1:10" x14ac:dyDescent="0.3">
      <c r="A53" s="125" t="s">
        <v>469</v>
      </c>
      <c r="B53" s="126"/>
      <c r="C53" s="126"/>
      <c r="D53" s="127"/>
      <c r="E53" s="122"/>
      <c r="F53" s="123"/>
      <c r="G53" s="123"/>
      <c r="H53" s="123"/>
      <c r="I53" s="124" t="s">
        <v>461</v>
      </c>
      <c r="J53" s="18">
        <v>1114328</v>
      </c>
    </row>
    <row r="54" spans="1:10" x14ac:dyDescent="0.3">
      <c r="A54" s="41"/>
      <c r="B54" s="49"/>
      <c r="C54" s="286"/>
      <c r="D54" s="286"/>
      <c r="E54" s="266"/>
      <c r="F54" s="266"/>
      <c r="G54" s="286"/>
      <c r="H54" s="286"/>
      <c r="I54" s="286"/>
      <c r="J54" s="40"/>
    </row>
    <row r="55" spans="1:10" x14ac:dyDescent="0.3">
      <c r="A55" s="125" t="s">
        <v>470</v>
      </c>
      <c r="B55" s="126"/>
      <c r="C55" s="126"/>
      <c r="D55" s="126"/>
      <c r="E55" s="123"/>
      <c r="F55" s="123"/>
      <c r="G55" s="123"/>
      <c r="H55" s="123"/>
      <c r="I55" s="124" t="s">
        <v>461</v>
      </c>
      <c r="J55" s="18">
        <v>5478421</v>
      </c>
    </row>
    <row r="56" spans="1:10" x14ac:dyDescent="0.3">
      <c r="A56" s="41"/>
      <c r="B56" s="49"/>
      <c r="C56" s="49"/>
      <c r="D56" s="47"/>
      <c r="E56" s="266"/>
      <c r="F56" s="266"/>
      <c r="G56" s="286"/>
      <c r="H56" s="286"/>
      <c r="I56" s="47"/>
      <c r="J56" s="40"/>
    </row>
    <row r="57" spans="1:10" x14ac:dyDescent="0.3">
      <c r="A57" s="125" t="s">
        <v>471</v>
      </c>
      <c r="B57" s="126"/>
      <c r="C57" s="126"/>
      <c r="D57" s="127"/>
      <c r="E57" s="122"/>
      <c r="F57" s="123"/>
      <c r="G57" s="123"/>
      <c r="H57" s="123"/>
      <c r="I57" s="124" t="s">
        <v>461</v>
      </c>
      <c r="J57" s="18">
        <v>5853184</v>
      </c>
    </row>
    <row r="58" spans="1:10" x14ac:dyDescent="0.3">
      <c r="A58" s="41"/>
      <c r="B58" s="49"/>
      <c r="C58" s="49"/>
      <c r="D58" s="47"/>
      <c r="E58" s="266"/>
      <c r="F58" s="266"/>
      <c r="G58" s="286"/>
      <c r="H58" s="286"/>
      <c r="I58" s="47"/>
      <c r="J58" s="40"/>
    </row>
    <row r="59" spans="1:10" x14ac:dyDescent="0.3">
      <c r="A59" s="125" t="s">
        <v>607</v>
      </c>
      <c r="B59" s="126"/>
      <c r="C59" s="126"/>
      <c r="D59" s="127"/>
      <c r="E59" s="122"/>
      <c r="F59" s="123"/>
      <c r="G59" s="123"/>
      <c r="H59" s="123"/>
      <c r="I59" s="124" t="s">
        <v>472</v>
      </c>
      <c r="J59" s="18">
        <v>3511120</v>
      </c>
    </row>
    <row r="60" spans="1:10" x14ac:dyDescent="0.3">
      <c r="A60" s="41"/>
      <c r="B60" s="49"/>
      <c r="C60" s="49"/>
      <c r="D60" s="47"/>
      <c r="E60" s="287"/>
      <c r="F60" s="287"/>
      <c r="G60" s="288"/>
      <c r="H60" s="288"/>
      <c r="I60" s="47"/>
      <c r="J60" s="40"/>
    </row>
    <row r="61" spans="1:10" x14ac:dyDescent="0.3">
      <c r="A61" s="125" t="s">
        <v>608</v>
      </c>
      <c r="B61" s="126"/>
      <c r="C61" s="126"/>
      <c r="D61" s="127"/>
      <c r="E61" s="122"/>
      <c r="F61" s="123"/>
      <c r="G61" s="123"/>
      <c r="H61" s="123"/>
      <c r="I61" s="124" t="s">
        <v>461</v>
      </c>
      <c r="J61" s="18">
        <v>5539684</v>
      </c>
    </row>
    <row r="62" spans="1:10" x14ac:dyDescent="0.3">
      <c r="A62" s="41"/>
      <c r="B62" s="49"/>
      <c r="C62" s="49"/>
      <c r="D62" s="47"/>
      <c r="E62" s="266"/>
      <c r="F62" s="266"/>
      <c r="G62" s="286"/>
      <c r="H62" s="286"/>
      <c r="I62" s="47"/>
      <c r="J62" s="40"/>
    </row>
    <row r="63" spans="1:10" x14ac:dyDescent="0.3">
      <c r="A63" s="125" t="s">
        <v>473</v>
      </c>
      <c r="B63" s="125"/>
      <c r="C63" s="125"/>
      <c r="D63" s="127"/>
      <c r="E63" s="122"/>
      <c r="F63" s="123"/>
      <c r="G63" s="123"/>
      <c r="H63" s="123"/>
      <c r="I63" s="124" t="s">
        <v>461</v>
      </c>
      <c r="J63" s="18">
        <v>6056580</v>
      </c>
    </row>
    <row r="64" spans="1:10" x14ac:dyDescent="0.3">
      <c r="A64" s="41"/>
      <c r="B64" s="49"/>
      <c r="C64" s="49"/>
      <c r="D64" s="47"/>
      <c r="E64" s="47"/>
      <c r="F64" s="47"/>
      <c r="G64" s="49"/>
      <c r="H64" s="49"/>
      <c r="I64" s="47"/>
      <c r="J64" s="40"/>
    </row>
    <row r="65" spans="1:10" x14ac:dyDescent="0.3">
      <c r="A65" s="125" t="s">
        <v>609</v>
      </c>
      <c r="B65" s="125"/>
      <c r="C65" s="125"/>
      <c r="D65" s="127"/>
      <c r="E65" s="122"/>
      <c r="F65" s="123"/>
      <c r="G65" s="123"/>
      <c r="H65" s="123"/>
      <c r="I65" s="124" t="s">
        <v>461</v>
      </c>
      <c r="J65" s="18">
        <v>6019307</v>
      </c>
    </row>
    <row r="66" spans="1:10" x14ac:dyDescent="0.3">
      <c r="A66" s="128"/>
      <c r="B66" s="129"/>
      <c r="C66" s="129"/>
      <c r="D66" s="130"/>
      <c r="E66" s="289"/>
      <c r="F66" s="289"/>
      <c r="G66" s="290"/>
      <c r="H66" s="290"/>
      <c r="I66" s="130"/>
      <c r="J66" s="131"/>
    </row>
    <row r="67" spans="1:10" x14ac:dyDescent="0.3">
      <c r="A67" s="125" t="s">
        <v>474</v>
      </c>
      <c r="B67" s="126"/>
      <c r="C67" s="126"/>
      <c r="D67" s="127"/>
      <c r="E67" s="122"/>
      <c r="F67" s="123"/>
      <c r="G67" s="123"/>
      <c r="H67" s="123"/>
      <c r="I67" s="124" t="s">
        <v>461</v>
      </c>
      <c r="J67" s="18">
        <v>3275531</v>
      </c>
    </row>
    <row r="68" spans="1:10" x14ac:dyDescent="0.3">
      <c r="A68" s="169"/>
      <c r="B68" s="170"/>
      <c r="C68" s="170"/>
      <c r="D68" s="170"/>
      <c r="E68" s="171"/>
      <c r="F68" s="171"/>
      <c r="G68" s="171"/>
      <c r="H68" s="171"/>
      <c r="I68" s="171"/>
      <c r="J68" s="172"/>
    </row>
    <row r="69" spans="1:10" x14ac:dyDescent="0.3">
      <c r="A69" s="125" t="s">
        <v>619</v>
      </c>
      <c r="B69" s="126"/>
      <c r="C69" s="126"/>
      <c r="D69" s="126"/>
      <c r="E69" s="123"/>
      <c r="F69" s="123"/>
      <c r="G69" s="123"/>
      <c r="H69" s="123"/>
      <c r="I69" s="124" t="s">
        <v>475</v>
      </c>
      <c r="J69" s="18"/>
    </row>
    <row r="70" spans="1:10" x14ac:dyDescent="0.3">
      <c r="A70" s="41"/>
      <c r="B70" s="49"/>
      <c r="C70" s="49"/>
      <c r="D70" s="47"/>
      <c r="E70" s="287"/>
      <c r="F70" s="287"/>
      <c r="G70" s="288"/>
      <c r="H70" s="288"/>
      <c r="I70" s="47"/>
      <c r="J70" s="40"/>
    </row>
    <row r="71" spans="1:10" x14ac:dyDescent="0.3">
      <c r="A71" s="125" t="s">
        <v>620</v>
      </c>
      <c r="B71" s="126"/>
      <c r="C71" s="126"/>
      <c r="D71" s="126"/>
      <c r="E71" s="123"/>
      <c r="F71" s="123"/>
      <c r="G71" s="123"/>
      <c r="H71" s="123"/>
      <c r="I71" s="124" t="s">
        <v>618</v>
      </c>
      <c r="J71" s="18"/>
    </row>
    <row r="72" spans="1:10" x14ac:dyDescent="0.3">
      <c r="A72" s="84"/>
      <c r="B72" s="76"/>
      <c r="C72" s="76"/>
      <c r="D72" s="69"/>
      <c r="E72" s="265"/>
      <c r="F72" s="265"/>
      <c r="G72" s="285"/>
      <c r="H72" s="285"/>
      <c r="I72" s="69"/>
      <c r="J72" s="85" t="s">
        <v>338</v>
      </c>
    </row>
    <row r="73" spans="1:10" x14ac:dyDescent="0.3">
      <c r="A73" s="84"/>
      <c r="B73" s="76"/>
      <c r="C73" s="76"/>
      <c r="D73" s="69"/>
      <c r="E73" s="265"/>
      <c r="F73" s="265"/>
      <c r="G73" s="285"/>
      <c r="H73" s="285"/>
      <c r="I73" s="69"/>
      <c r="J73" s="85" t="s">
        <v>339</v>
      </c>
    </row>
    <row r="74" spans="1:10" ht="14.4" customHeight="1" x14ac:dyDescent="0.3">
      <c r="A74" s="255" t="s">
        <v>317</v>
      </c>
      <c r="B74" s="271"/>
      <c r="C74" s="263" t="s">
        <v>339</v>
      </c>
      <c r="D74" s="264"/>
      <c r="E74" s="295" t="s">
        <v>340</v>
      </c>
      <c r="F74" s="296"/>
      <c r="G74" s="273"/>
      <c r="H74" s="274"/>
      <c r="I74" s="274"/>
      <c r="J74" s="275"/>
    </row>
    <row r="75" spans="1:10" x14ac:dyDescent="0.3">
      <c r="A75" s="84"/>
      <c r="B75" s="76"/>
      <c r="C75" s="285"/>
      <c r="D75" s="285"/>
      <c r="E75" s="265"/>
      <c r="F75" s="265"/>
      <c r="G75" s="297" t="s">
        <v>341</v>
      </c>
      <c r="H75" s="297"/>
      <c r="I75" s="297"/>
      <c r="J75" s="62"/>
    </row>
    <row r="76" spans="1:10" ht="13.95" customHeight="1" x14ac:dyDescent="0.3">
      <c r="A76" s="255" t="s">
        <v>318</v>
      </c>
      <c r="B76" s="271"/>
      <c r="C76" s="273" t="s">
        <v>662</v>
      </c>
      <c r="D76" s="274"/>
      <c r="E76" s="274"/>
      <c r="F76" s="274"/>
      <c r="G76" s="274"/>
      <c r="H76" s="274"/>
      <c r="I76" s="274"/>
      <c r="J76" s="275"/>
    </row>
    <row r="77" spans="1:10" x14ac:dyDescent="0.3">
      <c r="A77" s="68"/>
      <c r="B77" s="69"/>
      <c r="C77" s="283" t="s">
        <v>319</v>
      </c>
      <c r="D77" s="283"/>
      <c r="E77" s="283"/>
      <c r="F77" s="283"/>
      <c r="G77" s="283"/>
      <c r="H77" s="283"/>
      <c r="I77" s="283"/>
      <c r="J77" s="71"/>
    </row>
    <row r="78" spans="1:10" x14ac:dyDescent="0.3">
      <c r="A78" s="255" t="s">
        <v>320</v>
      </c>
      <c r="B78" s="271"/>
      <c r="C78" s="291" t="s">
        <v>663</v>
      </c>
      <c r="D78" s="292"/>
      <c r="E78" s="293"/>
      <c r="F78" s="265"/>
      <c r="G78" s="265"/>
      <c r="H78" s="282"/>
      <c r="I78" s="282"/>
      <c r="J78" s="294"/>
    </row>
    <row r="79" spans="1:10" x14ac:dyDescent="0.3">
      <c r="A79" s="68"/>
      <c r="B79" s="69"/>
      <c r="C79" s="76"/>
      <c r="D79" s="69"/>
      <c r="E79" s="265"/>
      <c r="F79" s="265"/>
      <c r="G79" s="265"/>
      <c r="H79" s="265"/>
      <c r="I79" s="69"/>
      <c r="J79" s="71"/>
    </row>
    <row r="80" spans="1:10" ht="14.4" customHeight="1" x14ac:dyDescent="0.3">
      <c r="A80" s="255" t="s">
        <v>312</v>
      </c>
      <c r="B80" s="271"/>
      <c r="C80" s="303" t="s">
        <v>664</v>
      </c>
      <c r="D80" s="299"/>
      <c r="E80" s="299"/>
      <c r="F80" s="299"/>
      <c r="G80" s="299"/>
      <c r="H80" s="299"/>
      <c r="I80" s="299"/>
      <c r="J80" s="300"/>
    </row>
    <row r="81" spans="1:10" x14ac:dyDescent="0.3">
      <c r="A81" s="68"/>
      <c r="B81" s="69"/>
      <c r="C81" s="69"/>
      <c r="D81" s="69"/>
      <c r="E81" s="265"/>
      <c r="F81" s="265"/>
      <c r="G81" s="265"/>
      <c r="H81" s="265"/>
      <c r="I81" s="69"/>
      <c r="J81" s="71"/>
    </row>
    <row r="82" spans="1:10" x14ac:dyDescent="0.3">
      <c r="A82" s="255" t="s">
        <v>342</v>
      </c>
      <c r="B82" s="271"/>
      <c r="C82" s="298" t="s">
        <v>476</v>
      </c>
      <c r="D82" s="299"/>
      <c r="E82" s="299"/>
      <c r="F82" s="299"/>
      <c r="G82" s="299"/>
      <c r="H82" s="299"/>
      <c r="I82" s="299"/>
      <c r="J82" s="300"/>
    </row>
    <row r="83" spans="1:10" ht="14.4" customHeight="1" x14ac:dyDescent="0.3">
      <c r="A83" s="68"/>
      <c r="B83" s="69"/>
      <c r="C83" s="301" t="s">
        <v>343</v>
      </c>
      <c r="D83" s="301"/>
      <c r="E83" s="301"/>
      <c r="F83" s="301"/>
      <c r="G83" s="69"/>
      <c r="H83" s="69"/>
      <c r="I83" s="69"/>
      <c r="J83" s="71"/>
    </row>
    <row r="84" spans="1:10" x14ac:dyDescent="0.3">
      <c r="A84" s="255" t="s">
        <v>344</v>
      </c>
      <c r="B84" s="271"/>
      <c r="C84" s="298" t="s">
        <v>477</v>
      </c>
      <c r="D84" s="299"/>
      <c r="E84" s="299"/>
      <c r="F84" s="299"/>
      <c r="G84" s="299"/>
      <c r="H84" s="299"/>
      <c r="I84" s="299"/>
      <c r="J84" s="300"/>
    </row>
    <row r="85" spans="1:10" ht="14.4" customHeight="1" x14ac:dyDescent="0.3">
      <c r="A85" s="86"/>
      <c r="B85" s="87"/>
      <c r="C85" s="302" t="s">
        <v>345</v>
      </c>
      <c r="D85" s="302"/>
      <c r="E85" s="302"/>
      <c r="F85" s="302"/>
      <c r="G85" s="302"/>
      <c r="H85" s="87"/>
      <c r="I85" s="87"/>
      <c r="J85" s="88"/>
    </row>
    <row r="92" spans="1:10" ht="27" customHeight="1" x14ac:dyDescent="0.3"/>
    <row r="96" spans="1:10" ht="38.4" customHeight="1" x14ac:dyDescent="0.3"/>
  </sheetData>
  <sheetProtection algorithmName="SHA-512" hashValue="GWfRnjJZFb03nYEFOC+bZxXAN+n65JpeCC71+n3Z4iJWZb5Jr7osfmsySPez1fn86MrgLBUgbKwLI5D2t7TlvA==" saltValue="E+A12qDhnoC7g2onC3KF6g==" spinCount="100000" sheet="1" formatCells="0" insertRows="0"/>
  <mergeCells count="135">
    <mergeCell ref="G52:I52"/>
    <mergeCell ref="C54:D54"/>
    <mergeCell ref="E54:F54"/>
    <mergeCell ref="G54:I54"/>
    <mergeCell ref="E56:F56"/>
    <mergeCell ref="G56:H56"/>
    <mergeCell ref="E58:F58"/>
    <mergeCell ref="G58:H58"/>
    <mergeCell ref="E60:F60"/>
    <mergeCell ref="G60:H60"/>
    <mergeCell ref="A82:B82"/>
    <mergeCell ref="C82:J82"/>
    <mergeCell ref="C83:F83"/>
    <mergeCell ref="A84:B84"/>
    <mergeCell ref="C84:J84"/>
    <mergeCell ref="C85:G85"/>
    <mergeCell ref="E79:F79"/>
    <mergeCell ref="G79:H79"/>
    <mergeCell ref="A80:B80"/>
    <mergeCell ref="C80:J80"/>
    <mergeCell ref="E81:F81"/>
    <mergeCell ref="G81:H81"/>
    <mergeCell ref="A76:B76"/>
    <mergeCell ref="C76:J76"/>
    <mergeCell ref="C77:I77"/>
    <mergeCell ref="A78:B78"/>
    <mergeCell ref="C78:E78"/>
    <mergeCell ref="F78:G78"/>
    <mergeCell ref="H78:J78"/>
    <mergeCell ref="A74:B74"/>
    <mergeCell ref="C74:D74"/>
    <mergeCell ref="E74:F74"/>
    <mergeCell ref="G74:J74"/>
    <mergeCell ref="C75:D75"/>
    <mergeCell ref="E75:F75"/>
    <mergeCell ref="G75:I75"/>
    <mergeCell ref="E72:F72"/>
    <mergeCell ref="G72:H72"/>
    <mergeCell ref="E73:F73"/>
    <mergeCell ref="G73:H73"/>
    <mergeCell ref="C44:D44"/>
    <mergeCell ref="E44:F44"/>
    <mergeCell ref="G44:I44"/>
    <mergeCell ref="E70:F70"/>
    <mergeCell ref="G70:H70"/>
    <mergeCell ref="C46:D46"/>
    <mergeCell ref="E46:F46"/>
    <mergeCell ref="G46:I46"/>
    <mergeCell ref="C48:D48"/>
    <mergeCell ref="E48:F48"/>
    <mergeCell ref="G48:I48"/>
    <mergeCell ref="C50:D50"/>
    <mergeCell ref="E50:F50"/>
    <mergeCell ref="G50:I50"/>
    <mergeCell ref="C52:D52"/>
    <mergeCell ref="E52:F52"/>
    <mergeCell ref="E62:F62"/>
    <mergeCell ref="G62:H62"/>
    <mergeCell ref="E66:F66"/>
    <mergeCell ref="G66:H66"/>
    <mergeCell ref="E42:F42"/>
    <mergeCell ref="G42:H42"/>
    <mergeCell ref="D38:I38"/>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74:D74" xr:uid="{00000000-0002-0000-0000-000000000000}">
      <formula1>$J$72:$J$73</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0" orientation="portrait" r:id="rId1"/>
  <headerFooter>
    <oddHeader>&amp;C&amp;"Aptos"&amp;10&amp;K000000 Interno&amp;1#_x000D_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J135"/>
  <sheetViews>
    <sheetView view="pageBreakPreview" topLeftCell="A70" zoomScaleNormal="100" zoomScaleSheetLayoutView="100" workbookViewId="0">
      <selection activeCell="I66" activeCellId="1" sqref="I55 I66"/>
    </sheetView>
  </sheetViews>
  <sheetFormatPr defaultColWidth="8.88671875" defaultRowHeight="13.2" x14ac:dyDescent="0.25"/>
  <cols>
    <col min="1" max="7" width="8.88671875" style="42"/>
    <col min="8" max="9" width="16.44140625" style="43" customWidth="1"/>
    <col min="10" max="10" width="13.88671875" style="42" bestFit="1" customWidth="1"/>
    <col min="11" max="16384" width="8.88671875" style="42"/>
  </cols>
  <sheetData>
    <row r="1" spans="1:9" x14ac:dyDescent="0.25">
      <c r="A1" s="307" t="s">
        <v>1</v>
      </c>
      <c r="B1" s="308"/>
      <c r="C1" s="308"/>
      <c r="D1" s="308"/>
      <c r="E1" s="308"/>
      <c r="F1" s="308"/>
      <c r="G1" s="308"/>
      <c r="H1" s="308"/>
      <c r="I1" s="308"/>
    </row>
    <row r="2" spans="1:9" x14ac:dyDescent="0.25">
      <c r="A2" s="309" t="s">
        <v>610</v>
      </c>
      <c r="B2" s="310"/>
      <c r="C2" s="310"/>
      <c r="D2" s="310"/>
      <c r="E2" s="310"/>
      <c r="F2" s="310"/>
      <c r="G2" s="310"/>
      <c r="H2" s="310"/>
      <c r="I2" s="310"/>
    </row>
    <row r="3" spans="1:9" x14ac:dyDescent="0.25">
      <c r="A3" s="311" t="s">
        <v>437</v>
      </c>
      <c r="B3" s="311"/>
      <c r="C3" s="311"/>
      <c r="D3" s="311"/>
      <c r="E3" s="311"/>
      <c r="F3" s="311"/>
      <c r="G3" s="311"/>
      <c r="H3" s="311"/>
      <c r="I3" s="311"/>
    </row>
    <row r="4" spans="1:9" x14ac:dyDescent="0.25">
      <c r="A4" s="312" t="s">
        <v>478</v>
      </c>
      <c r="B4" s="313"/>
      <c r="C4" s="313"/>
      <c r="D4" s="313"/>
      <c r="E4" s="313"/>
      <c r="F4" s="313"/>
      <c r="G4" s="313"/>
      <c r="H4" s="313"/>
      <c r="I4" s="314"/>
    </row>
    <row r="5" spans="1:9" ht="30.6" x14ac:dyDescent="0.25">
      <c r="A5" s="317" t="s">
        <v>2</v>
      </c>
      <c r="B5" s="318"/>
      <c r="C5" s="318"/>
      <c r="D5" s="318"/>
      <c r="E5" s="318"/>
      <c r="F5" s="318"/>
      <c r="G5" s="45" t="s">
        <v>101</v>
      </c>
      <c r="H5" s="6" t="s">
        <v>294</v>
      </c>
      <c r="I5" s="6" t="s">
        <v>295</v>
      </c>
    </row>
    <row r="6" spans="1:9" x14ac:dyDescent="0.25">
      <c r="A6" s="315">
        <v>1</v>
      </c>
      <c r="B6" s="316"/>
      <c r="C6" s="316"/>
      <c r="D6" s="316"/>
      <c r="E6" s="316"/>
      <c r="F6" s="316"/>
      <c r="G6" s="44">
        <v>2</v>
      </c>
      <c r="H6" s="6">
        <v>3</v>
      </c>
      <c r="I6" s="6">
        <v>4</v>
      </c>
    </row>
    <row r="7" spans="1:9" x14ac:dyDescent="0.25">
      <c r="A7" s="319"/>
      <c r="B7" s="319"/>
      <c r="C7" s="319"/>
      <c r="D7" s="319"/>
      <c r="E7" s="319"/>
      <c r="F7" s="319"/>
      <c r="G7" s="319"/>
      <c r="H7" s="319"/>
      <c r="I7" s="319"/>
    </row>
    <row r="8" spans="1:9" ht="12.75" customHeight="1" x14ac:dyDescent="0.25">
      <c r="A8" s="320" t="s">
        <v>4</v>
      </c>
      <c r="B8" s="320"/>
      <c r="C8" s="320"/>
      <c r="D8" s="320"/>
      <c r="E8" s="320"/>
      <c r="F8" s="320"/>
      <c r="G8" s="7">
        <v>1</v>
      </c>
      <c r="H8" s="89">
        <v>0</v>
      </c>
      <c r="I8" s="89">
        <v>0</v>
      </c>
    </row>
    <row r="9" spans="1:9" ht="12.75" customHeight="1" x14ac:dyDescent="0.25">
      <c r="A9" s="306" t="s">
        <v>300</v>
      </c>
      <c r="B9" s="306"/>
      <c r="C9" s="306"/>
      <c r="D9" s="306"/>
      <c r="E9" s="306"/>
      <c r="F9" s="306"/>
      <c r="G9" s="8">
        <v>2</v>
      </c>
      <c r="H9" s="90">
        <f>H10+H17+H27+H38+H43</f>
        <v>450320125</v>
      </c>
      <c r="I9" s="90">
        <f>I10+I17+I27+I38+I43</f>
        <v>582350106</v>
      </c>
    </row>
    <row r="10" spans="1:9" ht="12.75" customHeight="1" x14ac:dyDescent="0.25">
      <c r="A10" s="305" t="s">
        <v>5</v>
      </c>
      <c r="B10" s="305"/>
      <c r="C10" s="305"/>
      <c r="D10" s="305"/>
      <c r="E10" s="305"/>
      <c r="F10" s="305"/>
      <c r="G10" s="8">
        <v>3</v>
      </c>
      <c r="H10" s="90">
        <f>H11+H12+H13+H14+H15+H16</f>
        <v>32864828</v>
      </c>
      <c r="I10" s="90">
        <f>I11+I12+I13+I14+I15+I16</f>
        <v>54824128</v>
      </c>
    </row>
    <row r="11" spans="1:9" ht="12.75" customHeight="1" x14ac:dyDescent="0.25">
      <c r="A11" s="304" t="s">
        <v>6</v>
      </c>
      <c r="B11" s="304"/>
      <c r="C11" s="304"/>
      <c r="D11" s="304"/>
      <c r="E11" s="304"/>
      <c r="F11" s="304"/>
      <c r="G11" s="7">
        <v>4</v>
      </c>
      <c r="H11" s="89">
        <v>6467673</v>
      </c>
      <c r="I11" s="89">
        <v>5292616</v>
      </c>
    </row>
    <row r="12" spans="1:9" ht="22.95" customHeight="1" x14ac:dyDescent="0.25">
      <c r="A12" s="304" t="s">
        <v>7</v>
      </c>
      <c r="B12" s="304"/>
      <c r="C12" s="304"/>
      <c r="D12" s="304"/>
      <c r="E12" s="304"/>
      <c r="F12" s="304"/>
      <c r="G12" s="7">
        <v>5</v>
      </c>
      <c r="H12" s="89">
        <v>7312770</v>
      </c>
      <c r="I12" s="89">
        <v>11694079</v>
      </c>
    </row>
    <row r="13" spans="1:9" ht="12.75" customHeight="1" x14ac:dyDescent="0.25">
      <c r="A13" s="304" t="s">
        <v>8</v>
      </c>
      <c r="B13" s="304"/>
      <c r="C13" s="304"/>
      <c r="D13" s="304"/>
      <c r="E13" s="304"/>
      <c r="F13" s="304"/>
      <c r="G13" s="7">
        <v>6</v>
      </c>
      <c r="H13" s="89">
        <v>11683686</v>
      </c>
      <c r="I13" s="89">
        <v>21555521</v>
      </c>
    </row>
    <row r="14" spans="1:9" ht="12.75" customHeight="1" x14ac:dyDescent="0.25">
      <c r="A14" s="304" t="s">
        <v>9</v>
      </c>
      <c r="B14" s="304"/>
      <c r="C14" s="304"/>
      <c r="D14" s="304"/>
      <c r="E14" s="304"/>
      <c r="F14" s="304"/>
      <c r="G14" s="7">
        <v>7</v>
      </c>
      <c r="H14" s="89">
        <v>324709</v>
      </c>
      <c r="I14" s="89">
        <v>206605</v>
      </c>
    </row>
    <row r="15" spans="1:9" ht="12.75" customHeight="1" x14ac:dyDescent="0.25">
      <c r="A15" s="304" t="s">
        <v>10</v>
      </c>
      <c r="B15" s="304"/>
      <c r="C15" s="304"/>
      <c r="D15" s="304"/>
      <c r="E15" s="304"/>
      <c r="F15" s="304"/>
      <c r="G15" s="7">
        <v>8</v>
      </c>
      <c r="H15" s="89">
        <v>6931487</v>
      </c>
      <c r="I15" s="89">
        <v>16012636</v>
      </c>
    </row>
    <row r="16" spans="1:9" ht="12.75" customHeight="1" x14ac:dyDescent="0.25">
      <c r="A16" s="304" t="s">
        <v>11</v>
      </c>
      <c r="B16" s="304"/>
      <c r="C16" s="304"/>
      <c r="D16" s="304"/>
      <c r="E16" s="304"/>
      <c r="F16" s="304"/>
      <c r="G16" s="7">
        <v>9</v>
      </c>
      <c r="H16" s="89">
        <v>144503</v>
      </c>
      <c r="I16" s="89">
        <v>62671</v>
      </c>
    </row>
    <row r="17" spans="1:9" ht="12.75" customHeight="1" x14ac:dyDescent="0.25">
      <c r="A17" s="305" t="s">
        <v>12</v>
      </c>
      <c r="B17" s="305"/>
      <c r="C17" s="305"/>
      <c r="D17" s="305"/>
      <c r="E17" s="305"/>
      <c r="F17" s="305"/>
      <c r="G17" s="8">
        <v>10</v>
      </c>
      <c r="H17" s="90">
        <f>H18+H19+H20+H21+H22+H23+H24+H25+H26</f>
        <v>343546142</v>
      </c>
      <c r="I17" s="90">
        <f>I18+I19+I20+I21+I22+I23+I24+I25+I26</f>
        <v>397769207</v>
      </c>
    </row>
    <row r="18" spans="1:9" ht="12.75" customHeight="1" x14ac:dyDescent="0.25">
      <c r="A18" s="304" t="s">
        <v>13</v>
      </c>
      <c r="B18" s="304"/>
      <c r="C18" s="304"/>
      <c r="D18" s="304"/>
      <c r="E18" s="304"/>
      <c r="F18" s="304"/>
      <c r="G18" s="7">
        <v>11</v>
      </c>
      <c r="H18" s="89">
        <v>56634708</v>
      </c>
      <c r="I18" s="89">
        <v>56711732</v>
      </c>
    </row>
    <row r="19" spans="1:9" ht="12.75" customHeight="1" x14ac:dyDescent="0.25">
      <c r="A19" s="304" t="s">
        <v>14</v>
      </c>
      <c r="B19" s="304"/>
      <c r="C19" s="304"/>
      <c r="D19" s="304"/>
      <c r="E19" s="304"/>
      <c r="F19" s="304"/>
      <c r="G19" s="7">
        <v>12</v>
      </c>
      <c r="H19" s="89">
        <v>101528989</v>
      </c>
      <c r="I19" s="89">
        <v>136465090</v>
      </c>
    </row>
    <row r="20" spans="1:9" ht="12.75" customHeight="1" x14ac:dyDescent="0.25">
      <c r="A20" s="304" t="s">
        <v>15</v>
      </c>
      <c r="B20" s="304"/>
      <c r="C20" s="304"/>
      <c r="D20" s="304"/>
      <c r="E20" s="304"/>
      <c r="F20" s="304"/>
      <c r="G20" s="7">
        <v>13</v>
      </c>
      <c r="H20" s="89">
        <v>87934721</v>
      </c>
      <c r="I20" s="89">
        <v>103337941</v>
      </c>
    </row>
    <row r="21" spans="1:9" ht="12.75" customHeight="1" x14ac:dyDescent="0.25">
      <c r="A21" s="304" t="s">
        <v>16</v>
      </c>
      <c r="B21" s="304"/>
      <c r="C21" s="304"/>
      <c r="D21" s="304"/>
      <c r="E21" s="304"/>
      <c r="F21" s="304"/>
      <c r="G21" s="7">
        <v>14</v>
      </c>
      <c r="H21" s="89">
        <v>27653198</v>
      </c>
      <c r="I21" s="89">
        <v>35544314</v>
      </c>
    </row>
    <row r="22" spans="1:9" ht="12.75" customHeight="1" x14ac:dyDescent="0.25">
      <c r="A22" s="304" t="s">
        <v>17</v>
      </c>
      <c r="B22" s="304"/>
      <c r="C22" s="304"/>
      <c r="D22" s="304"/>
      <c r="E22" s="304"/>
      <c r="F22" s="304"/>
      <c r="G22" s="7">
        <v>15</v>
      </c>
      <c r="H22" s="89">
        <v>0</v>
      </c>
      <c r="I22" s="89">
        <v>0</v>
      </c>
    </row>
    <row r="23" spans="1:9" ht="12.75" customHeight="1" x14ac:dyDescent="0.25">
      <c r="A23" s="304" t="s">
        <v>18</v>
      </c>
      <c r="B23" s="304"/>
      <c r="C23" s="304"/>
      <c r="D23" s="304"/>
      <c r="E23" s="304"/>
      <c r="F23" s="304"/>
      <c r="G23" s="7">
        <v>16</v>
      </c>
      <c r="H23" s="89">
        <v>10073122</v>
      </c>
      <c r="I23" s="89">
        <v>11822895</v>
      </c>
    </row>
    <row r="24" spans="1:9" ht="12.75" customHeight="1" x14ac:dyDescent="0.25">
      <c r="A24" s="304" t="s">
        <v>19</v>
      </c>
      <c r="B24" s="304"/>
      <c r="C24" s="304"/>
      <c r="D24" s="304"/>
      <c r="E24" s="304"/>
      <c r="F24" s="304"/>
      <c r="G24" s="7">
        <v>17</v>
      </c>
      <c r="H24" s="89">
        <v>38331383</v>
      </c>
      <c r="I24" s="89">
        <v>28448008</v>
      </c>
    </row>
    <row r="25" spans="1:9" ht="12.75" customHeight="1" x14ac:dyDescent="0.25">
      <c r="A25" s="304" t="s">
        <v>20</v>
      </c>
      <c r="B25" s="304"/>
      <c r="C25" s="304"/>
      <c r="D25" s="304"/>
      <c r="E25" s="304"/>
      <c r="F25" s="304"/>
      <c r="G25" s="7">
        <v>18</v>
      </c>
      <c r="H25" s="89">
        <v>234392</v>
      </c>
      <c r="I25" s="89">
        <v>773227</v>
      </c>
    </row>
    <row r="26" spans="1:9" ht="12.75" customHeight="1" x14ac:dyDescent="0.25">
      <c r="A26" s="304" t="s">
        <v>21</v>
      </c>
      <c r="B26" s="304"/>
      <c r="C26" s="304"/>
      <c r="D26" s="304"/>
      <c r="E26" s="304"/>
      <c r="F26" s="304"/>
      <c r="G26" s="7">
        <v>19</v>
      </c>
      <c r="H26" s="89">
        <v>21155629</v>
      </c>
      <c r="I26" s="89">
        <v>24666000</v>
      </c>
    </row>
    <row r="27" spans="1:9" ht="12.75" customHeight="1" x14ac:dyDescent="0.25">
      <c r="A27" s="305" t="s">
        <v>22</v>
      </c>
      <c r="B27" s="305"/>
      <c r="C27" s="305"/>
      <c r="D27" s="305"/>
      <c r="E27" s="305"/>
      <c r="F27" s="305"/>
      <c r="G27" s="8">
        <v>20</v>
      </c>
      <c r="H27" s="90">
        <f>SUM(H28:H37)</f>
        <v>55535628</v>
      </c>
      <c r="I27" s="90">
        <f>SUM(I28:I37)</f>
        <v>101063714</v>
      </c>
    </row>
    <row r="28" spans="1:9" ht="12.75" customHeight="1" x14ac:dyDescent="0.25">
      <c r="A28" s="304" t="s">
        <v>23</v>
      </c>
      <c r="B28" s="304"/>
      <c r="C28" s="304"/>
      <c r="D28" s="304"/>
      <c r="E28" s="304"/>
      <c r="F28" s="304"/>
      <c r="G28" s="7">
        <v>21</v>
      </c>
      <c r="H28" s="89">
        <v>8265</v>
      </c>
      <c r="I28" s="89">
        <v>8226</v>
      </c>
    </row>
    <row r="29" spans="1:9" ht="12.75" customHeight="1" x14ac:dyDescent="0.25">
      <c r="A29" s="304" t="s">
        <v>24</v>
      </c>
      <c r="B29" s="304"/>
      <c r="C29" s="304"/>
      <c r="D29" s="304"/>
      <c r="E29" s="304"/>
      <c r="F29" s="304"/>
      <c r="G29" s="7">
        <v>22</v>
      </c>
      <c r="H29" s="89">
        <v>0</v>
      </c>
      <c r="I29" s="89">
        <v>0</v>
      </c>
    </row>
    <row r="30" spans="1:9" ht="12.75" customHeight="1" x14ac:dyDescent="0.25">
      <c r="A30" s="304" t="s">
        <v>25</v>
      </c>
      <c r="B30" s="304"/>
      <c r="C30" s="304"/>
      <c r="D30" s="304"/>
      <c r="E30" s="304"/>
      <c r="F30" s="304"/>
      <c r="G30" s="7">
        <v>23</v>
      </c>
      <c r="H30" s="89">
        <v>0</v>
      </c>
      <c r="I30" s="89">
        <v>0</v>
      </c>
    </row>
    <row r="31" spans="1:9" ht="24" customHeight="1" x14ac:dyDescent="0.25">
      <c r="A31" s="304" t="s">
        <v>26</v>
      </c>
      <c r="B31" s="304"/>
      <c r="C31" s="304"/>
      <c r="D31" s="304"/>
      <c r="E31" s="304"/>
      <c r="F31" s="304"/>
      <c r="G31" s="7">
        <v>24</v>
      </c>
      <c r="H31" s="89">
        <v>45624533</v>
      </c>
      <c r="I31" s="89">
        <v>90405346</v>
      </c>
    </row>
    <row r="32" spans="1:9" ht="23.4" customHeight="1" x14ac:dyDescent="0.25">
      <c r="A32" s="304" t="s">
        <v>27</v>
      </c>
      <c r="B32" s="304"/>
      <c r="C32" s="304"/>
      <c r="D32" s="304"/>
      <c r="E32" s="304"/>
      <c r="F32" s="304"/>
      <c r="G32" s="7">
        <v>25</v>
      </c>
      <c r="H32" s="89">
        <v>0</v>
      </c>
      <c r="I32" s="89">
        <v>0</v>
      </c>
    </row>
    <row r="33" spans="1:10" ht="21.6" customHeight="1" x14ac:dyDescent="0.25">
      <c r="A33" s="304" t="s">
        <v>28</v>
      </c>
      <c r="B33" s="304"/>
      <c r="C33" s="304"/>
      <c r="D33" s="304"/>
      <c r="E33" s="304"/>
      <c r="F33" s="304"/>
      <c r="G33" s="7">
        <v>26</v>
      </c>
      <c r="H33" s="89">
        <v>0</v>
      </c>
      <c r="I33" s="89">
        <v>0</v>
      </c>
    </row>
    <row r="34" spans="1:10" ht="12.75" customHeight="1" x14ac:dyDescent="0.25">
      <c r="A34" s="304" t="s">
        <v>29</v>
      </c>
      <c r="B34" s="304"/>
      <c r="C34" s="304"/>
      <c r="D34" s="304"/>
      <c r="E34" s="304"/>
      <c r="F34" s="304"/>
      <c r="G34" s="7">
        <v>27</v>
      </c>
      <c r="H34" s="89">
        <v>805374</v>
      </c>
      <c r="I34" s="89">
        <v>37561</v>
      </c>
    </row>
    <row r="35" spans="1:10" ht="12.75" customHeight="1" x14ac:dyDescent="0.25">
      <c r="A35" s="304" t="s">
        <v>30</v>
      </c>
      <c r="B35" s="304"/>
      <c r="C35" s="304"/>
      <c r="D35" s="304"/>
      <c r="E35" s="304"/>
      <c r="F35" s="304"/>
      <c r="G35" s="7">
        <v>28</v>
      </c>
      <c r="H35" s="89">
        <v>1239638</v>
      </c>
      <c r="I35" s="89">
        <v>1208559</v>
      </c>
    </row>
    <row r="36" spans="1:10" ht="12.75" customHeight="1" x14ac:dyDescent="0.25">
      <c r="A36" s="304" t="s">
        <v>31</v>
      </c>
      <c r="B36" s="304"/>
      <c r="C36" s="304"/>
      <c r="D36" s="304"/>
      <c r="E36" s="304"/>
      <c r="F36" s="304"/>
      <c r="G36" s="7">
        <v>29</v>
      </c>
      <c r="H36" s="89">
        <v>5610837</v>
      </c>
      <c r="I36" s="89">
        <v>5865120</v>
      </c>
    </row>
    <row r="37" spans="1:10" ht="12.75" customHeight="1" x14ac:dyDescent="0.25">
      <c r="A37" s="304" t="s">
        <v>32</v>
      </c>
      <c r="B37" s="304"/>
      <c r="C37" s="304"/>
      <c r="D37" s="304"/>
      <c r="E37" s="304"/>
      <c r="F37" s="304"/>
      <c r="G37" s="7">
        <v>30</v>
      </c>
      <c r="H37" s="89">
        <v>2246981</v>
      </c>
      <c r="I37" s="89">
        <v>3538902</v>
      </c>
    </row>
    <row r="38" spans="1:10" ht="12.75" customHeight="1" x14ac:dyDescent="0.25">
      <c r="A38" s="305" t="s">
        <v>33</v>
      </c>
      <c r="B38" s="305"/>
      <c r="C38" s="305"/>
      <c r="D38" s="305"/>
      <c r="E38" s="305"/>
      <c r="F38" s="305"/>
      <c r="G38" s="8">
        <v>31</v>
      </c>
      <c r="H38" s="90">
        <f>H39+H40+H41+H42</f>
        <v>5057456</v>
      </c>
      <c r="I38" s="90">
        <f>I39+I40+I41+I42</f>
        <v>7937017</v>
      </c>
    </row>
    <row r="39" spans="1:10" ht="12.75" customHeight="1" x14ac:dyDescent="0.25">
      <c r="A39" s="304" t="s">
        <v>34</v>
      </c>
      <c r="B39" s="304"/>
      <c r="C39" s="304"/>
      <c r="D39" s="304"/>
      <c r="E39" s="304"/>
      <c r="F39" s="304"/>
      <c r="G39" s="7">
        <v>32</v>
      </c>
      <c r="H39" s="89">
        <v>0</v>
      </c>
      <c r="I39" s="89">
        <v>0</v>
      </c>
    </row>
    <row r="40" spans="1:10" ht="12.75" customHeight="1" x14ac:dyDescent="0.25">
      <c r="A40" s="304" t="s">
        <v>35</v>
      </c>
      <c r="B40" s="304"/>
      <c r="C40" s="304"/>
      <c r="D40" s="304"/>
      <c r="E40" s="304"/>
      <c r="F40" s="304"/>
      <c r="G40" s="7">
        <v>33</v>
      </c>
      <c r="H40" s="89">
        <v>0</v>
      </c>
      <c r="I40" s="89">
        <v>0</v>
      </c>
    </row>
    <row r="41" spans="1:10" ht="12.75" customHeight="1" x14ac:dyDescent="0.25">
      <c r="A41" s="304" t="s">
        <v>36</v>
      </c>
      <c r="B41" s="304"/>
      <c r="C41" s="304"/>
      <c r="D41" s="304"/>
      <c r="E41" s="304"/>
      <c r="F41" s="304"/>
      <c r="G41" s="7">
        <v>34</v>
      </c>
      <c r="H41" s="89">
        <v>589183</v>
      </c>
      <c r="I41" s="89">
        <v>1879341</v>
      </c>
    </row>
    <row r="42" spans="1:10" ht="12.75" customHeight="1" x14ac:dyDescent="0.25">
      <c r="A42" s="304" t="s">
        <v>37</v>
      </c>
      <c r="B42" s="304"/>
      <c r="C42" s="304"/>
      <c r="D42" s="304"/>
      <c r="E42" s="304"/>
      <c r="F42" s="304"/>
      <c r="G42" s="7">
        <v>35</v>
      </c>
      <c r="H42" s="89">
        <v>4468273</v>
      </c>
      <c r="I42" s="89">
        <v>6057676</v>
      </c>
    </row>
    <row r="43" spans="1:10" ht="12.75" customHeight="1" x14ac:dyDescent="0.25">
      <c r="A43" s="304" t="s">
        <v>38</v>
      </c>
      <c r="B43" s="304"/>
      <c r="C43" s="304"/>
      <c r="D43" s="304"/>
      <c r="E43" s="304"/>
      <c r="F43" s="304"/>
      <c r="G43" s="7">
        <v>36</v>
      </c>
      <c r="H43" s="89">
        <v>13316071</v>
      </c>
      <c r="I43" s="89">
        <v>20756040</v>
      </c>
    </row>
    <row r="44" spans="1:10" ht="12.75" customHeight="1" x14ac:dyDescent="0.25">
      <c r="A44" s="306" t="s">
        <v>301</v>
      </c>
      <c r="B44" s="306"/>
      <c r="C44" s="306"/>
      <c r="D44" s="306"/>
      <c r="E44" s="306"/>
      <c r="F44" s="306"/>
      <c r="G44" s="8">
        <v>37</v>
      </c>
      <c r="H44" s="90">
        <f>H45+H53+H60+H70</f>
        <v>1165114385</v>
      </c>
      <c r="I44" s="90">
        <f>I45+I53+I60+I70</f>
        <v>1265798851</v>
      </c>
      <c r="J44" s="241"/>
    </row>
    <row r="45" spans="1:10" ht="12.75" customHeight="1" x14ac:dyDescent="0.25">
      <c r="A45" s="305" t="s">
        <v>39</v>
      </c>
      <c r="B45" s="305"/>
      <c r="C45" s="305"/>
      <c r="D45" s="305"/>
      <c r="E45" s="305"/>
      <c r="F45" s="305"/>
      <c r="G45" s="8">
        <v>38</v>
      </c>
      <c r="H45" s="90">
        <f>SUM(H46:H52)</f>
        <v>269813276</v>
      </c>
      <c r="I45" s="90">
        <f>SUM(I46:I52)</f>
        <v>300206751</v>
      </c>
    </row>
    <row r="46" spans="1:10" ht="12.75" customHeight="1" x14ac:dyDescent="0.25">
      <c r="A46" s="304" t="s">
        <v>40</v>
      </c>
      <c r="B46" s="304"/>
      <c r="C46" s="304"/>
      <c r="D46" s="304"/>
      <c r="E46" s="304"/>
      <c r="F46" s="304"/>
      <c r="G46" s="7">
        <v>39</v>
      </c>
      <c r="H46" s="89">
        <v>130219195</v>
      </c>
      <c r="I46" s="89">
        <v>137050431</v>
      </c>
    </row>
    <row r="47" spans="1:10" ht="12.75" customHeight="1" x14ac:dyDescent="0.25">
      <c r="A47" s="304" t="s">
        <v>41</v>
      </c>
      <c r="B47" s="304"/>
      <c r="C47" s="304"/>
      <c r="D47" s="304"/>
      <c r="E47" s="304"/>
      <c r="F47" s="304"/>
      <c r="G47" s="7">
        <v>40</v>
      </c>
      <c r="H47" s="89">
        <v>76042509</v>
      </c>
      <c r="I47" s="89">
        <v>91322700</v>
      </c>
    </row>
    <row r="48" spans="1:10" ht="12.75" customHeight="1" x14ac:dyDescent="0.25">
      <c r="A48" s="304" t="s">
        <v>42</v>
      </c>
      <c r="B48" s="304"/>
      <c r="C48" s="304"/>
      <c r="D48" s="304"/>
      <c r="E48" s="304"/>
      <c r="F48" s="304"/>
      <c r="G48" s="7">
        <v>41</v>
      </c>
      <c r="H48" s="89">
        <v>47752611</v>
      </c>
      <c r="I48" s="89">
        <v>58877912</v>
      </c>
    </row>
    <row r="49" spans="1:10" ht="12.75" customHeight="1" x14ac:dyDescent="0.25">
      <c r="A49" s="304" t="s">
        <v>43</v>
      </c>
      <c r="B49" s="304"/>
      <c r="C49" s="304"/>
      <c r="D49" s="304"/>
      <c r="E49" s="304"/>
      <c r="F49" s="304"/>
      <c r="G49" s="7">
        <v>42</v>
      </c>
      <c r="H49" s="89">
        <v>3757445</v>
      </c>
      <c r="I49" s="89">
        <v>1852043</v>
      </c>
    </row>
    <row r="50" spans="1:10" ht="12.75" customHeight="1" x14ac:dyDescent="0.25">
      <c r="A50" s="304" t="s">
        <v>44</v>
      </c>
      <c r="B50" s="304"/>
      <c r="C50" s="304"/>
      <c r="D50" s="304"/>
      <c r="E50" s="304"/>
      <c r="F50" s="304"/>
      <c r="G50" s="7">
        <v>43</v>
      </c>
      <c r="H50" s="89">
        <v>10639343</v>
      </c>
      <c r="I50" s="89">
        <v>11103665</v>
      </c>
    </row>
    <row r="51" spans="1:10" ht="12.75" customHeight="1" x14ac:dyDescent="0.25">
      <c r="A51" s="304" t="s">
        <v>45</v>
      </c>
      <c r="B51" s="304"/>
      <c r="C51" s="304"/>
      <c r="D51" s="304"/>
      <c r="E51" s="304"/>
      <c r="F51" s="304"/>
      <c r="G51" s="7">
        <v>44</v>
      </c>
      <c r="H51" s="89">
        <v>1402173</v>
      </c>
      <c r="I51" s="89">
        <v>0</v>
      </c>
    </row>
    <row r="52" spans="1:10" ht="12.75" customHeight="1" x14ac:dyDescent="0.25">
      <c r="A52" s="304" t="s">
        <v>46</v>
      </c>
      <c r="B52" s="304"/>
      <c r="C52" s="304"/>
      <c r="D52" s="304"/>
      <c r="E52" s="304"/>
      <c r="F52" s="304"/>
      <c r="G52" s="7">
        <v>45</v>
      </c>
      <c r="H52" s="89">
        <v>0</v>
      </c>
      <c r="I52" s="89">
        <v>0</v>
      </c>
    </row>
    <row r="53" spans="1:10" ht="12.75" customHeight="1" x14ac:dyDescent="0.25">
      <c r="A53" s="305" t="s">
        <v>47</v>
      </c>
      <c r="B53" s="305"/>
      <c r="C53" s="305"/>
      <c r="D53" s="305"/>
      <c r="E53" s="305"/>
      <c r="F53" s="305"/>
      <c r="G53" s="8">
        <v>46</v>
      </c>
      <c r="H53" s="90">
        <f>SUM(H54:H59)</f>
        <v>491023811</v>
      </c>
      <c r="I53" s="90">
        <f>SUM(I54:I59)</f>
        <v>476092095</v>
      </c>
    </row>
    <row r="54" spans="1:10" ht="12.75" customHeight="1" x14ac:dyDescent="0.25">
      <c r="A54" s="304" t="s">
        <v>48</v>
      </c>
      <c r="B54" s="304"/>
      <c r="C54" s="304"/>
      <c r="D54" s="304"/>
      <c r="E54" s="304"/>
      <c r="F54" s="304"/>
      <c r="G54" s="7">
        <v>47</v>
      </c>
      <c r="H54" s="89">
        <v>0</v>
      </c>
      <c r="I54" s="89">
        <v>0</v>
      </c>
    </row>
    <row r="55" spans="1:10" ht="12.75" customHeight="1" x14ac:dyDescent="0.25">
      <c r="A55" s="304" t="s">
        <v>49</v>
      </c>
      <c r="B55" s="304"/>
      <c r="C55" s="304"/>
      <c r="D55" s="304"/>
      <c r="E55" s="304"/>
      <c r="F55" s="304"/>
      <c r="G55" s="7">
        <v>48</v>
      </c>
      <c r="H55" s="89">
        <v>47080328</v>
      </c>
      <c r="I55" s="89">
        <v>4106933</v>
      </c>
    </row>
    <row r="56" spans="1:10" ht="12.75" customHeight="1" x14ac:dyDescent="0.25">
      <c r="A56" s="304" t="s">
        <v>50</v>
      </c>
      <c r="B56" s="304"/>
      <c r="C56" s="304"/>
      <c r="D56" s="304"/>
      <c r="E56" s="304"/>
      <c r="F56" s="304"/>
      <c r="G56" s="7">
        <v>49</v>
      </c>
      <c r="H56" s="89">
        <v>375289886</v>
      </c>
      <c r="I56" s="89">
        <v>386133058</v>
      </c>
      <c r="J56" s="241"/>
    </row>
    <row r="57" spans="1:10" ht="12.75" customHeight="1" x14ac:dyDescent="0.25">
      <c r="A57" s="304" t="s">
        <v>51</v>
      </c>
      <c r="B57" s="304"/>
      <c r="C57" s="304"/>
      <c r="D57" s="304"/>
      <c r="E57" s="304"/>
      <c r="F57" s="304"/>
      <c r="G57" s="7">
        <v>50</v>
      </c>
      <c r="H57" s="89">
        <v>158190</v>
      </c>
      <c r="I57" s="89">
        <v>354581</v>
      </c>
    </row>
    <row r="58" spans="1:10" ht="12.75" customHeight="1" x14ac:dyDescent="0.25">
      <c r="A58" s="304" t="s">
        <v>52</v>
      </c>
      <c r="B58" s="304"/>
      <c r="C58" s="304"/>
      <c r="D58" s="304"/>
      <c r="E58" s="304"/>
      <c r="F58" s="304"/>
      <c r="G58" s="7">
        <v>51</v>
      </c>
      <c r="H58" s="89">
        <v>20459566</v>
      </c>
      <c r="I58" s="89">
        <v>27535936</v>
      </c>
      <c r="J58" s="241"/>
    </row>
    <row r="59" spans="1:10" ht="12.75" customHeight="1" x14ac:dyDescent="0.25">
      <c r="A59" s="304" t="s">
        <v>53</v>
      </c>
      <c r="B59" s="304"/>
      <c r="C59" s="304"/>
      <c r="D59" s="304"/>
      <c r="E59" s="304"/>
      <c r="F59" s="304"/>
      <c r="G59" s="7">
        <v>52</v>
      </c>
      <c r="H59" s="89">
        <v>48035841</v>
      </c>
      <c r="I59" s="89">
        <v>57961587</v>
      </c>
    </row>
    <row r="60" spans="1:10" ht="12.75" customHeight="1" x14ac:dyDescent="0.25">
      <c r="A60" s="305" t="s">
        <v>54</v>
      </c>
      <c r="B60" s="305"/>
      <c r="C60" s="305"/>
      <c r="D60" s="305"/>
      <c r="E60" s="305"/>
      <c r="F60" s="305"/>
      <c r="G60" s="8">
        <v>53</v>
      </c>
      <c r="H60" s="90">
        <f>SUM(H61:H69)</f>
        <v>161562243</v>
      </c>
      <c r="I60" s="90">
        <f>SUM(I61:I69)</f>
        <v>257499352</v>
      </c>
      <c r="J60" s="241"/>
    </row>
    <row r="61" spans="1:10" ht="12.75" customHeight="1" x14ac:dyDescent="0.25">
      <c r="A61" s="304" t="s">
        <v>23</v>
      </c>
      <c r="B61" s="304"/>
      <c r="C61" s="304"/>
      <c r="D61" s="304"/>
      <c r="E61" s="304"/>
      <c r="F61" s="304"/>
      <c r="G61" s="7">
        <v>54</v>
      </c>
      <c r="H61" s="89">
        <v>0</v>
      </c>
      <c r="I61" s="89">
        <v>0</v>
      </c>
    </row>
    <row r="62" spans="1:10" ht="27.6" customHeight="1" x14ac:dyDescent="0.25">
      <c r="A62" s="304" t="s">
        <v>24</v>
      </c>
      <c r="B62" s="304"/>
      <c r="C62" s="304"/>
      <c r="D62" s="304"/>
      <c r="E62" s="304"/>
      <c r="F62" s="304"/>
      <c r="G62" s="7">
        <v>55</v>
      </c>
      <c r="H62" s="89">
        <v>0</v>
      </c>
      <c r="I62" s="89">
        <v>0</v>
      </c>
    </row>
    <row r="63" spans="1:10" ht="12.75" customHeight="1" x14ac:dyDescent="0.25">
      <c r="A63" s="304" t="s">
        <v>25</v>
      </c>
      <c r="B63" s="304"/>
      <c r="C63" s="304"/>
      <c r="D63" s="304"/>
      <c r="E63" s="304"/>
      <c r="F63" s="304"/>
      <c r="G63" s="7">
        <v>56</v>
      </c>
      <c r="H63" s="89">
        <v>0</v>
      </c>
      <c r="I63" s="89">
        <v>0</v>
      </c>
    </row>
    <row r="64" spans="1:10" ht="25.95" customHeight="1" x14ac:dyDescent="0.25">
      <c r="A64" s="304" t="s">
        <v>55</v>
      </c>
      <c r="B64" s="304"/>
      <c r="C64" s="304"/>
      <c r="D64" s="304"/>
      <c r="E64" s="304"/>
      <c r="F64" s="304"/>
      <c r="G64" s="7">
        <v>57</v>
      </c>
      <c r="H64" s="89">
        <v>0</v>
      </c>
      <c r="I64" s="89">
        <v>0</v>
      </c>
    </row>
    <row r="65" spans="1:10" ht="21.6" customHeight="1" x14ac:dyDescent="0.25">
      <c r="A65" s="304" t="s">
        <v>27</v>
      </c>
      <c r="B65" s="304"/>
      <c r="C65" s="304"/>
      <c r="D65" s="304"/>
      <c r="E65" s="304"/>
      <c r="F65" s="304"/>
      <c r="G65" s="7">
        <v>58</v>
      </c>
      <c r="H65" s="89">
        <v>0</v>
      </c>
      <c r="I65" s="89">
        <v>0</v>
      </c>
    </row>
    <row r="66" spans="1:10" ht="21.6" customHeight="1" x14ac:dyDescent="0.25">
      <c r="A66" s="304" t="s">
        <v>28</v>
      </c>
      <c r="B66" s="304"/>
      <c r="C66" s="304"/>
      <c r="D66" s="304"/>
      <c r="E66" s="304"/>
      <c r="F66" s="304"/>
      <c r="G66" s="7">
        <v>59</v>
      </c>
      <c r="H66" s="89">
        <v>9255000</v>
      </c>
      <c r="I66" s="89">
        <v>9900736</v>
      </c>
    </row>
    <row r="67" spans="1:10" ht="12.75" customHeight="1" x14ac:dyDescent="0.25">
      <c r="A67" s="304" t="s">
        <v>29</v>
      </c>
      <c r="B67" s="304"/>
      <c r="C67" s="304"/>
      <c r="D67" s="304"/>
      <c r="E67" s="304"/>
      <c r="F67" s="304"/>
      <c r="G67" s="7">
        <v>60</v>
      </c>
      <c r="H67" s="89">
        <v>29478446</v>
      </c>
      <c r="I67" s="89">
        <v>54502087</v>
      </c>
    </row>
    <row r="68" spans="1:10" ht="12.75" customHeight="1" x14ac:dyDescent="0.25">
      <c r="A68" s="304" t="s">
        <v>30</v>
      </c>
      <c r="B68" s="304"/>
      <c r="C68" s="304"/>
      <c r="D68" s="304"/>
      <c r="E68" s="304"/>
      <c r="F68" s="304"/>
      <c r="G68" s="7">
        <v>61</v>
      </c>
      <c r="H68" s="89">
        <v>122807275</v>
      </c>
      <c r="I68" s="89">
        <v>192566172</v>
      </c>
    </row>
    <row r="69" spans="1:10" ht="12.75" customHeight="1" x14ac:dyDescent="0.25">
      <c r="A69" s="304" t="s">
        <v>56</v>
      </c>
      <c r="B69" s="304"/>
      <c r="C69" s="304"/>
      <c r="D69" s="304"/>
      <c r="E69" s="304"/>
      <c r="F69" s="304"/>
      <c r="G69" s="7">
        <v>62</v>
      </c>
      <c r="H69" s="89">
        <v>21522</v>
      </c>
      <c r="I69" s="89">
        <v>530357</v>
      </c>
    </row>
    <row r="70" spans="1:10" ht="12.75" customHeight="1" x14ac:dyDescent="0.25">
      <c r="A70" s="304" t="s">
        <v>57</v>
      </c>
      <c r="B70" s="304"/>
      <c r="C70" s="304"/>
      <c r="D70" s="304"/>
      <c r="E70" s="304"/>
      <c r="F70" s="304"/>
      <c r="G70" s="7">
        <v>63</v>
      </c>
      <c r="H70" s="89">
        <v>242715055</v>
      </c>
      <c r="I70" s="89">
        <v>232000653</v>
      </c>
    </row>
    <row r="71" spans="1:10" ht="12.75" customHeight="1" x14ac:dyDescent="0.25">
      <c r="A71" s="320" t="s">
        <v>58</v>
      </c>
      <c r="B71" s="320"/>
      <c r="C71" s="320"/>
      <c r="D71" s="320"/>
      <c r="E71" s="320"/>
      <c r="F71" s="320"/>
      <c r="G71" s="7">
        <v>64</v>
      </c>
      <c r="H71" s="89">
        <v>6894267</v>
      </c>
      <c r="I71" s="89">
        <v>7784036</v>
      </c>
    </row>
    <row r="72" spans="1:10" ht="12.75" customHeight="1" x14ac:dyDescent="0.25">
      <c r="A72" s="306" t="s">
        <v>302</v>
      </c>
      <c r="B72" s="306"/>
      <c r="C72" s="306"/>
      <c r="D72" s="306"/>
      <c r="E72" s="306"/>
      <c r="F72" s="306"/>
      <c r="G72" s="8">
        <v>65</v>
      </c>
      <c r="H72" s="90">
        <f>H8+H9+H44+H71</f>
        <v>1622328777</v>
      </c>
      <c r="I72" s="90">
        <f>I8+I9+I44+I71</f>
        <v>1855932993</v>
      </c>
    </row>
    <row r="73" spans="1:10" ht="12.75" customHeight="1" x14ac:dyDescent="0.25">
      <c r="A73" s="320" t="s">
        <v>59</v>
      </c>
      <c r="B73" s="320"/>
      <c r="C73" s="320"/>
      <c r="D73" s="320"/>
      <c r="E73" s="320"/>
      <c r="F73" s="320"/>
      <c r="G73" s="7">
        <v>66</v>
      </c>
      <c r="H73" s="89">
        <v>1797511206</v>
      </c>
      <c r="I73" s="89">
        <v>2082644934</v>
      </c>
    </row>
    <row r="74" spans="1:10" x14ac:dyDescent="0.25">
      <c r="A74" s="322" t="s">
        <v>60</v>
      </c>
      <c r="B74" s="323"/>
      <c r="C74" s="323"/>
      <c r="D74" s="323"/>
      <c r="E74" s="323"/>
      <c r="F74" s="323"/>
      <c r="G74" s="323"/>
      <c r="H74" s="323"/>
      <c r="I74" s="323"/>
    </row>
    <row r="75" spans="1:10" ht="24.75" customHeight="1" x14ac:dyDescent="0.25">
      <c r="A75" s="306" t="s">
        <v>439</v>
      </c>
      <c r="B75" s="306"/>
      <c r="C75" s="306"/>
      <c r="D75" s="306"/>
      <c r="E75" s="306"/>
      <c r="F75" s="306"/>
      <c r="G75" s="8">
        <v>67</v>
      </c>
      <c r="H75" s="91">
        <f>H76+H77+H78+H84+H85+H92+H95+H98</f>
        <v>847977032</v>
      </c>
      <c r="I75" s="91">
        <f>I76+I77+I78+I84+I85+I92+I95+I98</f>
        <v>1035051290</v>
      </c>
      <c r="J75" s="241"/>
    </row>
    <row r="76" spans="1:10" ht="12.75" customHeight="1" x14ac:dyDescent="0.25">
      <c r="A76" s="304" t="s">
        <v>61</v>
      </c>
      <c r="B76" s="304"/>
      <c r="C76" s="304"/>
      <c r="D76" s="304"/>
      <c r="E76" s="304"/>
      <c r="F76" s="304"/>
      <c r="G76" s="7">
        <v>68</v>
      </c>
      <c r="H76" s="89">
        <v>159471379</v>
      </c>
      <c r="I76" s="89">
        <v>159471379</v>
      </c>
    </row>
    <row r="77" spans="1:10" ht="12.75" customHeight="1" x14ac:dyDescent="0.25">
      <c r="A77" s="304" t="s">
        <v>62</v>
      </c>
      <c r="B77" s="304"/>
      <c r="C77" s="304"/>
      <c r="D77" s="304"/>
      <c r="E77" s="304"/>
      <c r="F77" s="304"/>
      <c r="G77" s="7">
        <v>69</v>
      </c>
      <c r="H77" s="89">
        <v>1826728</v>
      </c>
      <c r="I77" s="89">
        <v>1544066</v>
      </c>
    </row>
    <row r="78" spans="1:10" ht="12.75" customHeight="1" x14ac:dyDescent="0.25">
      <c r="A78" s="305" t="s">
        <v>63</v>
      </c>
      <c r="B78" s="305"/>
      <c r="C78" s="305"/>
      <c r="D78" s="305"/>
      <c r="E78" s="305"/>
      <c r="F78" s="305"/>
      <c r="G78" s="8">
        <v>70</v>
      </c>
      <c r="H78" s="91">
        <f>SUM(H79:H83)</f>
        <v>113266824</v>
      </c>
      <c r="I78" s="91">
        <f>SUM(I79:I83)</f>
        <v>120334331</v>
      </c>
    </row>
    <row r="79" spans="1:10" ht="12.75" customHeight="1" x14ac:dyDescent="0.25">
      <c r="A79" s="304" t="s">
        <v>64</v>
      </c>
      <c r="B79" s="304"/>
      <c r="C79" s="304"/>
      <c r="D79" s="304"/>
      <c r="E79" s="304"/>
      <c r="F79" s="304"/>
      <c r="G79" s="7">
        <v>71</v>
      </c>
      <c r="H79" s="89">
        <v>10572684</v>
      </c>
      <c r="I79" s="89">
        <v>10820151</v>
      </c>
    </row>
    <row r="80" spans="1:10" ht="12.75" customHeight="1" x14ac:dyDescent="0.25">
      <c r="A80" s="304" t="s">
        <v>65</v>
      </c>
      <c r="B80" s="304"/>
      <c r="C80" s="304"/>
      <c r="D80" s="304"/>
      <c r="E80" s="304"/>
      <c r="F80" s="304"/>
      <c r="G80" s="7">
        <v>72</v>
      </c>
      <c r="H80" s="89">
        <v>5871715</v>
      </c>
      <c r="I80" s="89">
        <v>5855052</v>
      </c>
    </row>
    <row r="81" spans="1:9" ht="12.75" customHeight="1" x14ac:dyDescent="0.25">
      <c r="A81" s="304" t="s">
        <v>66</v>
      </c>
      <c r="B81" s="304"/>
      <c r="C81" s="304"/>
      <c r="D81" s="304"/>
      <c r="E81" s="304"/>
      <c r="F81" s="304"/>
      <c r="G81" s="7">
        <v>73</v>
      </c>
      <c r="H81" s="89">
        <v>-1871715</v>
      </c>
      <c r="I81" s="89">
        <v>-1678872</v>
      </c>
    </row>
    <row r="82" spans="1:9" ht="12.75" customHeight="1" x14ac:dyDescent="0.25">
      <c r="A82" s="304" t="s">
        <v>67</v>
      </c>
      <c r="B82" s="304"/>
      <c r="C82" s="304"/>
      <c r="D82" s="304"/>
      <c r="E82" s="304"/>
      <c r="F82" s="304"/>
      <c r="G82" s="7">
        <v>74</v>
      </c>
      <c r="H82" s="89">
        <v>66074285</v>
      </c>
      <c r="I82" s="89">
        <v>67973870</v>
      </c>
    </row>
    <row r="83" spans="1:9" ht="12.75" customHeight="1" x14ac:dyDescent="0.25">
      <c r="A83" s="304" t="s">
        <v>68</v>
      </c>
      <c r="B83" s="304"/>
      <c r="C83" s="304"/>
      <c r="D83" s="304"/>
      <c r="E83" s="304"/>
      <c r="F83" s="304"/>
      <c r="G83" s="7">
        <v>75</v>
      </c>
      <c r="H83" s="89">
        <v>32619855</v>
      </c>
      <c r="I83" s="89">
        <v>37364130</v>
      </c>
    </row>
    <row r="84" spans="1:9" ht="12.75" customHeight="1" x14ac:dyDescent="0.25">
      <c r="A84" s="321" t="s">
        <v>69</v>
      </c>
      <c r="B84" s="321"/>
      <c r="C84" s="321"/>
      <c r="D84" s="321"/>
      <c r="E84" s="321"/>
      <c r="F84" s="321"/>
      <c r="G84" s="20">
        <v>76</v>
      </c>
      <c r="H84" s="92">
        <v>0</v>
      </c>
      <c r="I84" s="92">
        <v>0</v>
      </c>
    </row>
    <row r="85" spans="1:9" ht="12.75" customHeight="1" x14ac:dyDescent="0.25">
      <c r="A85" s="305" t="s">
        <v>429</v>
      </c>
      <c r="B85" s="305"/>
      <c r="C85" s="305"/>
      <c r="D85" s="305"/>
      <c r="E85" s="305"/>
      <c r="F85" s="305"/>
      <c r="G85" s="8">
        <v>77</v>
      </c>
      <c r="H85" s="90">
        <f>H86+H87+H88+H89+H90+H91</f>
        <v>1025976</v>
      </c>
      <c r="I85" s="90">
        <f>I86+I87+I88+I89+I90+I91</f>
        <v>301777</v>
      </c>
    </row>
    <row r="86" spans="1:9" ht="25.5" customHeight="1" x14ac:dyDescent="0.25">
      <c r="A86" s="304" t="s">
        <v>424</v>
      </c>
      <c r="B86" s="304"/>
      <c r="C86" s="304"/>
      <c r="D86" s="304"/>
      <c r="E86" s="304"/>
      <c r="F86" s="304"/>
      <c r="G86" s="7">
        <v>78</v>
      </c>
      <c r="H86" s="89">
        <v>1261937</v>
      </c>
      <c r="I86" s="89">
        <v>1261937</v>
      </c>
    </row>
    <row r="87" spans="1:9" ht="12.75" customHeight="1" x14ac:dyDescent="0.25">
      <c r="A87" s="304" t="s">
        <v>70</v>
      </c>
      <c r="B87" s="304"/>
      <c r="C87" s="304"/>
      <c r="D87" s="304"/>
      <c r="E87" s="304"/>
      <c r="F87" s="304"/>
      <c r="G87" s="7">
        <v>79</v>
      </c>
      <c r="H87" s="89">
        <v>0</v>
      </c>
      <c r="I87" s="89">
        <v>0</v>
      </c>
    </row>
    <row r="88" spans="1:9" ht="12.75" customHeight="1" x14ac:dyDescent="0.25">
      <c r="A88" s="304" t="s">
        <v>71</v>
      </c>
      <c r="B88" s="304"/>
      <c r="C88" s="304"/>
      <c r="D88" s="304"/>
      <c r="E88" s="304"/>
      <c r="F88" s="304"/>
      <c r="G88" s="7">
        <v>80</v>
      </c>
      <c r="H88" s="89">
        <v>0</v>
      </c>
      <c r="I88" s="89">
        <v>0</v>
      </c>
    </row>
    <row r="89" spans="1:9" ht="12.75" customHeight="1" x14ac:dyDescent="0.25">
      <c r="A89" s="304" t="s">
        <v>346</v>
      </c>
      <c r="B89" s="304"/>
      <c r="C89" s="304"/>
      <c r="D89" s="304"/>
      <c r="E89" s="304"/>
      <c r="F89" s="304"/>
      <c r="G89" s="7">
        <v>81</v>
      </c>
      <c r="H89" s="89">
        <v>0</v>
      </c>
      <c r="I89" s="89">
        <v>0</v>
      </c>
    </row>
    <row r="90" spans="1:9" ht="26.25" customHeight="1" x14ac:dyDescent="0.25">
      <c r="A90" s="304" t="s">
        <v>347</v>
      </c>
      <c r="B90" s="304"/>
      <c r="C90" s="304"/>
      <c r="D90" s="304"/>
      <c r="E90" s="304"/>
      <c r="F90" s="304"/>
      <c r="G90" s="7">
        <v>82</v>
      </c>
      <c r="H90" s="89">
        <v>-235961</v>
      </c>
      <c r="I90" s="89">
        <v>-960160</v>
      </c>
    </row>
    <row r="91" spans="1:9" x14ac:dyDescent="0.25">
      <c r="A91" s="304" t="s">
        <v>425</v>
      </c>
      <c r="B91" s="304"/>
      <c r="C91" s="304"/>
      <c r="D91" s="304"/>
      <c r="E91" s="304"/>
      <c r="F91" s="304"/>
      <c r="G91" s="7">
        <v>83</v>
      </c>
      <c r="H91" s="89">
        <v>0</v>
      </c>
      <c r="I91" s="89">
        <v>0</v>
      </c>
    </row>
    <row r="92" spans="1:9" ht="12.75" customHeight="1" x14ac:dyDescent="0.25">
      <c r="A92" s="305" t="s">
        <v>430</v>
      </c>
      <c r="B92" s="305"/>
      <c r="C92" s="305"/>
      <c r="D92" s="305"/>
      <c r="E92" s="305"/>
      <c r="F92" s="305"/>
      <c r="G92" s="8">
        <v>84</v>
      </c>
      <c r="H92" s="90">
        <f>H93-H94</f>
        <v>207718470</v>
      </c>
      <c r="I92" s="90">
        <f>I93-I94</f>
        <v>334958078</v>
      </c>
    </row>
    <row r="93" spans="1:9" ht="12.75" customHeight="1" x14ac:dyDescent="0.25">
      <c r="A93" s="304" t="s">
        <v>72</v>
      </c>
      <c r="B93" s="304"/>
      <c r="C93" s="304"/>
      <c r="D93" s="304"/>
      <c r="E93" s="304"/>
      <c r="F93" s="304"/>
      <c r="G93" s="7">
        <v>85</v>
      </c>
      <c r="H93" s="89">
        <v>207718470</v>
      </c>
      <c r="I93" s="89">
        <v>334958078</v>
      </c>
    </row>
    <row r="94" spans="1:9" ht="12.75" customHeight="1" x14ac:dyDescent="0.25">
      <c r="A94" s="304" t="s">
        <v>73</v>
      </c>
      <c r="B94" s="304"/>
      <c r="C94" s="304"/>
      <c r="D94" s="304"/>
      <c r="E94" s="304"/>
      <c r="F94" s="304"/>
      <c r="G94" s="7">
        <v>86</v>
      </c>
      <c r="H94" s="89">
        <v>0</v>
      </c>
      <c r="I94" s="89">
        <v>0</v>
      </c>
    </row>
    <row r="95" spans="1:9" ht="12.75" customHeight="1" x14ac:dyDescent="0.25">
      <c r="A95" s="305" t="s">
        <v>431</v>
      </c>
      <c r="B95" s="305"/>
      <c r="C95" s="305"/>
      <c r="D95" s="305"/>
      <c r="E95" s="305"/>
      <c r="F95" s="305"/>
      <c r="G95" s="8">
        <v>87</v>
      </c>
      <c r="H95" s="90">
        <f>H96-H97</f>
        <v>146860849</v>
      </c>
      <c r="I95" s="90">
        <f>I96-I97</f>
        <v>156337495</v>
      </c>
    </row>
    <row r="96" spans="1:9" ht="12.75" customHeight="1" x14ac:dyDescent="0.25">
      <c r="A96" s="304" t="s">
        <v>74</v>
      </c>
      <c r="B96" s="304"/>
      <c r="C96" s="304"/>
      <c r="D96" s="304"/>
      <c r="E96" s="304"/>
      <c r="F96" s="304"/>
      <c r="G96" s="7">
        <v>88</v>
      </c>
      <c r="H96" s="89">
        <v>146860849</v>
      </c>
      <c r="I96" s="89">
        <v>156337495</v>
      </c>
    </row>
    <row r="97" spans="1:9" ht="12.75" customHeight="1" x14ac:dyDescent="0.25">
      <c r="A97" s="304" t="s">
        <v>75</v>
      </c>
      <c r="B97" s="304"/>
      <c r="C97" s="304"/>
      <c r="D97" s="304"/>
      <c r="E97" s="304"/>
      <c r="F97" s="304"/>
      <c r="G97" s="7">
        <v>89</v>
      </c>
      <c r="H97" s="89">
        <v>0</v>
      </c>
      <c r="I97" s="89">
        <v>0</v>
      </c>
    </row>
    <row r="98" spans="1:9" ht="12.75" customHeight="1" x14ac:dyDescent="0.25">
      <c r="A98" s="304" t="s">
        <v>76</v>
      </c>
      <c r="B98" s="304"/>
      <c r="C98" s="304"/>
      <c r="D98" s="304"/>
      <c r="E98" s="304"/>
      <c r="F98" s="304"/>
      <c r="G98" s="7">
        <v>90</v>
      </c>
      <c r="H98" s="89">
        <v>217806806</v>
      </c>
      <c r="I98" s="89">
        <v>262104164</v>
      </c>
    </row>
    <row r="99" spans="1:9" ht="12.75" customHeight="1" x14ac:dyDescent="0.25">
      <c r="A99" s="306" t="s">
        <v>432</v>
      </c>
      <c r="B99" s="306"/>
      <c r="C99" s="306"/>
      <c r="D99" s="306"/>
      <c r="E99" s="306"/>
      <c r="F99" s="306"/>
      <c r="G99" s="8">
        <v>91</v>
      </c>
      <c r="H99" s="90">
        <f>SUM(H100:H105)</f>
        <v>30347173</v>
      </c>
      <c r="I99" s="90">
        <f>SUM(I100:I105)</f>
        <v>35113797</v>
      </c>
    </row>
    <row r="100" spans="1:9" ht="12.75" customHeight="1" x14ac:dyDescent="0.25">
      <c r="A100" s="304" t="s">
        <v>77</v>
      </c>
      <c r="B100" s="304"/>
      <c r="C100" s="304"/>
      <c r="D100" s="304"/>
      <c r="E100" s="304"/>
      <c r="F100" s="304"/>
      <c r="G100" s="7">
        <v>92</v>
      </c>
      <c r="H100" s="89">
        <v>6007892</v>
      </c>
      <c r="I100" s="89">
        <v>4960650</v>
      </c>
    </row>
    <row r="101" spans="1:9" ht="12.75" customHeight="1" x14ac:dyDescent="0.25">
      <c r="A101" s="304" t="s">
        <v>78</v>
      </c>
      <c r="B101" s="304"/>
      <c r="C101" s="304"/>
      <c r="D101" s="304"/>
      <c r="E101" s="304"/>
      <c r="F101" s="304"/>
      <c r="G101" s="7">
        <v>93</v>
      </c>
      <c r="H101" s="89">
        <v>0</v>
      </c>
      <c r="I101" s="89">
        <v>0</v>
      </c>
    </row>
    <row r="102" spans="1:9" ht="12.75" customHeight="1" x14ac:dyDescent="0.25">
      <c r="A102" s="304" t="s">
        <v>79</v>
      </c>
      <c r="B102" s="304"/>
      <c r="C102" s="304"/>
      <c r="D102" s="304"/>
      <c r="E102" s="304"/>
      <c r="F102" s="304"/>
      <c r="G102" s="7">
        <v>94</v>
      </c>
      <c r="H102" s="89">
        <v>1595755</v>
      </c>
      <c r="I102" s="89">
        <v>4650450</v>
      </c>
    </row>
    <row r="103" spans="1:9" ht="12.75" customHeight="1" x14ac:dyDescent="0.25">
      <c r="A103" s="304" t="s">
        <v>80</v>
      </c>
      <c r="B103" s="304"/>
      <c r="C103" s="304"/>
      <c r="D103" s="304"/>
      <c r="E103" s="304"/>
      <c r="F103" s="304"/>
      <c r="G103" s="7">
        <v>95</v>
      </c>
      <c r="H103" s="89">
        <v>956671</v>
      </c>
      <c r="I103" s="89">
        <v>956671</v>
      </c>
    </row>
    <row r="104" spans="1:9" ht="12.75" customHeight="1" x14ac:dyDescent="0.25">
      <c r="A104" s="304" t="s">
        <v>81</v>
      </c>
      <c r="B104" s="304"/>
      <c r="C104" s="304"/>
      <c r="D104" s="304"/>
      <c r="E104" s="304"/>
      <c r="F104" s="304"/>
      <c r="G104" s="7">
        <v>96</v>
      </c>
      <c r="H104" s="89">
        <v>21686855</v>
      </c>
      <c r="I104" s="89">
        <v>22259877</v>
      </c>
    </row>
    <row r="105" spans="1:9" ht="12.75" customHeight="1" x14ac:dyDescent="0.25">
      <c r="A105" s="304" t="s">
        <v>82</v>
      </c>
      <c r="B105" s="304"/>
      <c r="C105" s="304"/>
      <c r="D105" s="304"/>
      <c r="E105" s="304"/>
      <c r="F105" s="304"/>
      <c r="G105" s="7">
        <v>97</v>
      </c>
      <c r="H105" s="89">
        <v>100000</v>
      </c>
      <c r="I105" s="89">
        <v>2286149</v>
      </c>
    </row>
    <row r="106" spans="1:9" ht="12.75" customHeight="1" x14ac:dyDescent="0.25">
      <c r="A106" s="306" t="s">
        <v>433</v>
      </c>
      <c r="B106" s="306"/>
      <c r="C106" s="306"/>
      <c r="D106" s="306"/>
      <c r="E106" s="306"/>
      <c r="F106" s="306"/>
      <c r="G106" s="8">
        <v>98</v>
      </c>
      <c r="H106" s="90">
        <f>SUM(H107:H117)</f>
        <v>57651420</v>
      </c>
      <c r="I106" s="90">
        <f>SUM(I107:I117)</f>
        <v>68965843</v>
      </c>
    </row>
    <row r="107" spans="1:9" ht="12.75" customHeight="1" x14ac:dyDescent="0.25">
      <c r="A107" s="304" t="s">
        <v>83</v>
      </c>
      <c r="B107" s="304"/>
      <c r="C107" s="304"/>
      <c r="D107" s="304"/>
      <c r="E107" s="304"/>
      <c r="F107" s="304"/>
      <c r="G107" s="7">
        <v>99</v>
      </c>
      <c r="H107" s="89">
        <v>0</v>
      </c>
      <c r="I107" s="89">
        <v>0</v>
      </c>
    </row>
    <row r="108" spans="1:9" ht="24.6" customHeight="1" x14ac:dyDescent="0.25">
      <c r="A108" s="304" t="s">
        <v>84</v>
      </c>
      <c r="B108" s="304"/>
      <c r="C108" s="304"/>
      <c r="D108" s="304"/>
      <c r="E108" s="304"/>
      <c r="F108" s="304"/>
      <c r="G108" s="7">
        <v>100</v>
      </c>
      <c r="H108" s="89">
        <v>0</v>
      </c>
      <c r="I108" s="89">
        <v>0</v>
      </c>
    </row>
    <row r="109" spans="1:9" ht="12.75" customHeight="1" x14ac:dyDescent="0.25">
      <c r="A109" s="304" t="s">
        <v>85</v>
      </c>
      <c r="B109" s="304"/>
      <c r="C109" s="304"/>
      <c r="D109" s="304"/>
      <c r="E109" s="304"/>
      <c r="F109" s="304"/>
      <c r="G109" s="7">
        <v>101</v>
      </c>
      <c r="H109" s="89">
        <v>0</v>
      </c>
      <c r="I109" s="89">
        <v>0</v>
      </c>
    </row>
    <row r="110" spans="1:9" ht="21.6" customHeight="1" x14ac:dyDescent="0.25">
      <c r="A110" s="304" t="s">
        <v>86</v>
      </c>
      <c r="B110" s="304"/>
      <c r="C110" s="304"/>
      <c r="D110" s="304"/>
      <c r="E110" s="304"/>
      <c r="F110" s="304"/>
      <c r="G110" s="7">
        <v>102</v>
      </c>
      <c r="H110" s="89">
        <v>0</v>
      </c>
      <c r="I110" s="89">
        <v>0</v>
      </c>
    </row>
    <row r="111" spans="1:9" ht="12.75" customHeight="1" x14ac:dyDescent="0.25">
      <c r="A111" s="304" t="s">
        <v>87</v>
      </c>
      <c r="B111" s="304"/>
      <c r="C111" s="304"/>
      <c r="D111" s="304"/>
      <c r="E111" s="304"/>
      <c r="F111" s="304"/>
      <c r="G111" s="7">
        <v>103</v>
      </c>
      <c r="H111" s="89">
        <v>0</v>
      </c>
      <c r="I111" s="89">
        <v>0</v>
      </c>
    </row>
    <row r="112" spans="1:9" ht="12.75" customHeight="1" x14ac:dyDescent="0.25">
      <c r="A112" s="304" t="s">
        <v>88</v>
      </c>
      <c r="B112" s="304"/>
      <c r="C112" s="304"/>
      <c r="D112" s="304"/>
      <c r="E112" s="304"/>
      <c r="F112" s="304"/>
      <c r="G112" s="7">
        <v>104</v>
      </c>
      <c r="H112" s="89">
        <v>35646587</v>
      </c>
      <c r="I112" s="89">
        <v>43848432</v>
      </c>
    </row>
    <row r="113" spans="1:10" ht="12.75" customHeight="1" x14ac:dyDescent="0.25">
      <c r="A113" s="304" t="s">
        <v>89</v>
      </c>
      <c r="B113" s="304"/>
      <c r="C113" s="304"/>
      <c r="D113" s="304"/>
      <c r="E113" s="304"/>
      <c r="F113" s="304"/>
      <c r="G113" s="7">
        <v>105</v>
      </c>
      <c r="H113" s="89">
        <v>0</v>
      </c>
      <c r="I113" s="89">
        <v>0</v>
      </c>
    </row>
    <row r="114" spans="1:10" ht="12.75" customHeight="1" x14ac:dyDescent="0.25">
      <c r="A114" s="304" t="s">
        <v>90</v>
      </c>
      <c r="B114" s="304"/>
      <c r="C114" s="304"/>
      <c r="D114" s="304"/>
      <c r="E114" s="304"/>
      <c r="F114" s="304"/>
      <c r="G114" s="7">
        <v>106</v>
      </c>
      <c r="H114" s="89">
        <v>0</v>
      </c>
      <c r="I114" s="89">
        <v>0</v>
      </c>
    </row>
    <row r="115" spans="1:10" ht="12.75" customHeight="1" x14ac:dyDescent="0.25">
      <c r="A115" s="304" t="s">
        <v>91</v>
      </c>
      <c r="B115" s="304"/>
      <c r="C115" s="304"/>
      <c r="D115" s="304"/>
      <c r="E115" s="304"/>
      <c r="F115" s="304"/>
      <c r="G115" s="7">
        <v>107</v>
      </c>
      <c r="H115" s="89">
        <v>932000</v>
      </c>
      <c r="I115" s="89">
        <v>712234</v>
      </c>
    </row>
    <row r="116" spans="1:10" ht="12.75" customHeight="1" x14ac:dyDescent="0.25">
      <c r="A116" s="304" t="s">
        <v>92</v>
      </c>
      <c r="B116" s="304"/>
      <c r="C116" s="304"/>
      <c r="D116" s="304"/>
      <c r="E116" s="304"/>
      <c r="F116" s="304"/>
      <c r="G116" s="7">
        <v>108</v>
      </c>
      <c r="H116" s="89">
        <v>17037259</v>
      </c>
      <c r="I116" s="89">
        <v>19237662</v>
      </c>
    </row>
    <row r="117" spans="1:10" ht="12.75" customHeight="1" x14ac:dyDescent="0.25">
      <c r="A117" s="304" t="s">
        <v>93</v>
      </c>
      <c r="B117" s="304"/>
      <c r="C117" s="304"/>
      <c r="D117" s="304"/>
      <c r="E117" s="304"/>
      <c r="F117" s="304"/>
      <c r="G117" s="7">
        <v>109</v>
      </c>
      <c r="H117" s="89">
        <v>4035574</v>
      </c>
      <c r="I117" s="89">
        <v>5167515</v>
      </c>
    </row>
    <row r="118" spans="1:10" ht="12.75" customHeight="1" x14ac:dyDescent="0.25">
      <c r="A118" s="306" t="s">
        <v>434</v>
      </c>
      <c r="B118" s="306"/>
      <c r="C118" s="306"/>
      <c r="D118" s="306"/>
      <c r="E118" s="306"/>
      <c r="F118" s="306"/>
      <c r="G118" s="8">
        <v>110</v>
      </c>
      <c r="H118" s="90">
        <f>SUM(H119:H132)</f>
        <v>595539882</v>
      </c>
      <c r="I118" s="90">
        <f>SUM(I119:I132)</f>
        <v>617243997</v>
      </c>
    </row>
    <row r="119" spans="1:10" ht="12.75" customHeight="1" x14ac:dyDescent="0.25">
      <c r="A119" s="304" t="s">
        <v>83</v>
      </c>
      <c r="B119" s="304"/>
      <c r="C119" s="304"/>
      <c r="D119" s="304"/>
      <c r="E119" s="304"/>
      <c r="F119" s="304"/>
      <c r="G119" s="7">
        <v>111</v>
      </c>
      <c r="H119" s="89">
        <v>0</v>
      </c>
      <c r="I119" s="89">
        <v>0</v>
      </c>
    </row>
    <row r="120" spans="1:10" ht="22.2" customHeight="1" x14ac:dyDescent="0.25">
      <c r="A120" s="304" t="s">
        <v>84</v>
      </c>
      <c r="B120" s="304"/>
      <c r="C120" s="304"/>
      <c r="D120" s="304"/>
      <c r="E120" s="304"/>
      <c r="F120" s="304"/>
      <c r="G120" s="7">
        <v>112</v>
      </c>
      <c r="H120" s="89">
        <v>0</v>
      </c>
      <c r="I120" s="89">
        <v>0</v>
      </c>
    </row>
    <row r="121" spans="1:10" ht="12.75" customHeight="1" x14ac:dyDescent="0.25">
      <c r="A121" s="304" t="s">
        <v>85</v>
      </c>
      <c r="B121" s="304"/>
      <c r="C121" s="304"/>
      <c r="D121" s="304"/>
      <c r="E121" s="304"/>
      <c r="F121" s="304"/>
      <c r="G121" s="7">
        <v>113</v>
      </c>
      <c r="H121" s="89">
        <v>17282675</v>
      </c>
      <c r="I121" s="89">
        <v>12987831</v>
      </c>
    </row>
    <row r="122" spans="1:10" ht="23.4" customHeight="1" x14ac:dyDescent="0.25">
      <c r="A122" s="304" t="s">
        <v>86</v>
      </c>
      <c r="B122" s="304"/>
      <c r="C122" s="304"/>
      <c r="D122" s="304"/>
      <c r="E122" s="304"/>
      <c r="F122" s="304"/>
      <c r="G122" s="7">
        <v>114</v>
      </c>
      <c r="H122" s="89">
        <v>0</v>
      </c>
      <c r="I122" s="89">
        <v>0</v>
      </c>
    </row>
    <row r="123" spans="1:10" ht="12.75" customHeight="1" x14ac:dyDescent="0.25">
      <c r="A123" s="304" t="s">
        <v>87</v>
      </c>
      <c r="B123" s="304"/>
      <c r="C123" s="304"/>
      <c r="D123" s="304"/>
      <c r="E123" s="304"/>
      <c r="F123" s="304"/>
      <c r="G123" s="7">
        <v>115</v>
      </c>
      <c r="H123" s="89">
        <v>0</v>
      </c>
      <c r="I123" s="89">
        <v>2822764</v>
      </c>
    </row>
    <row r="124" spans="1:10" ht="12.75" customHeight="1" x14ac:dyDescent="0.25">
      <c r="A124" s="304" t="s">
        <v>88</v>
      </c>
      <c r="B124" s="304"/>
      <c r="C124" s="304"/>
      <c r="D124" s="304"/>
      <c r="E124" s="304"/>
      <c r="F124" s="304"/>
      <c r="G124" s="7">
        <v>116</v>
      </c>
      <c r="H124" s="89">
        <v>19920519</v>
      </c>
      <c r="I124" s="89">
        <v>29692960</v>
      </c>
    </row>
    <row r="125" spans="1:10" ht="12.75" customHeight="1" x14ac:dyDescent="0.25">
      <c r="A125" s="304" t="s">
        <v>89</v>
      </c>
      <c r="B125" s="304"/>
      <c r="C125" s="304"/>
      <c r="D125" s="304"/>
      <c r="E125" s="304"/>
      <c r="F125" s="304"/>
      <c r="G125" s="7">
        <v>117</v>
      </c>
      <c r="H125" s="89">
        <v>288407405</v>
      </c>
      <c r="I125" s="89">
        <v>331909429</v>
      </c>
      <c r="J125" s="241"/>
    </row>
    <row r="126" spans="1:10" ht="12.75" customHeight="1" x14ac:dyDescent="0.25">
      <c r="A126" s="304" t="s">
        <v>90</v>
      </c>
      <c r="B126" s="304"/>
      <c r="C126" s="304"/>
      <c r="D126" s="304"/>
      <c r="E126" s="304"/>
      <c r="F126" s="304"/>
      <c r="G126" s="7">
        <v>118</v>
      </c>
      <c r="H126" s="89">
        <v>160452887</v>
      </c>
      <c r="I126" s="89">
        <v>146087591</v>
      </c>
    </row>
    <row r="127" spans="1:10" x14ac:dyDescent="0.25">
      <c r="A127" s="304" t="s">
        <v>91</v>
      </c>
      <c r="B127" s="304"/>
      <c r="C127" s="304"/>
      <c r="D127" s="304"/>
      <c r="E127" s="304"/>
      <c r="F127" s="304"/>
      <c r="G127" s="7">
        <v>119</v>
      </c>
      <c r="H127" s="89">
        <v>211000</v>
      </c>
      <c r="I127" s="89">
        <v>219388</v>
      </c>
    </row>
    <row r="128" spans="1:10" x14ac:dyDescent="0.25">
      <c r="A128" s="304" t="s">
        <v>94</v>
      </c>
      <c r="B128" s="304"/>
      <c r="C128" s="304"/>
      <c r="D128" s="304"/>
      <c r="E128" s="304"/>
      <c r="F128" s="304"/>
      <c r="G128" s="7">
        <v>120</v>
      </c>
      <c r="H128" s="89">
        <v>26199133</v>
      </c>
      <c r="I128" s="89">
        <v>26565180</v>
      </c>
    </row>
    <row r="129" spans="1:10" x14ac:dyDescent="0.25">
      <c r="A129" s="304" t="s">
        <v>95</v>
      </c>
      <c r="B129" s="304"/>
      <c r="C129" s="304"/>
      <c r="D129" s="304"/>
      <c r="E129" s="304"/>
      <c r="F129" s="304"/>
      <c r="G129" s="7">
        <v>121</v>
      </c>
      <c r="H129" s="89">
        <v>37717307</v>
      </c>
      <c r="I129" s="89">
        <v>32445213</v>
      </c>
    </row>
    <row r="130" spans="1:10" x14ac:dyDescent="0.25">
      <c r="A130" s="304" t="s">
        <v>96</v>
      </c>
      <c r="B130" s="304"/>
      <c r="C130" s="304"/>
      <c r="D130" s="304"/>
      <c r="E130" s="304"/>
      <c r="F130" s="304"/>
      <c r="G130" s="7">
        <v>122</v>
      </c>
      <c r="H130" s="89">
        <v>82992</v>
      </c>
      <c r="I130" s="89">
        <v>101841</v>
      </c>
    </row>
    <row r="131" spans="1:10" x14ac:dyDescent="0.25">
      <c r="A131" s="304" t="s">
        <v>97</v>
      </c>
      <c r="B131" s="304"/>
      <c r="C131" s="304"/>
      <c r="D131" s="304"/>
      <c r="E131" s="304"/>
      <c r="F131" s="304"/>
      <c r="G131" s="7">
        <v>123</v>
      </c>
      <c r="H131" s="89">
        <v>0</v>
      </c>
      <c r="I131" s="89">
        <v>0</v>
      </c>
    </row>
    <row r="132" spans="1:10" x14ac:dyDescent="0.25">
      <c r="A132" s="304" t="s">
        <v>98</v>
      </c>
      <c r="B132" s="304"/>
      <c r="C132" s="304"/>
      <c r="D132" s="304"/>
      <c r="E132" s="304"/>
      <c r="F132" s="304"/>
      <c r="G132" s="7">
        <v>124</v>
      </c>
      <c r="H132" s="89">
        <v>45265964</v>
      </c>
      <c r="I132" s="89">
        <f>34411802-2</f>
        <v>34411800</v>
      </c>
    </row>
    <row r="133" spans="1:10" ht="22.2" customHeight="1" x14ac:dyDescent="0.25">
      <c r="A133" s="320" t="s">
        <v>99</v>
      </c>
      <c r="B133" s="320"/>
      <c r="C133" s="320"/>
      <c r="D133" s="320"/>
      <c r="E133" s="320"/>
      <c r="F133" s="320"/>
      <c r="G133" s="7">
        <v>125</v>
      </c>
      <c r="H133" s="89">
        <v>90813270</v>
      </c>
      <c r="I133" s="89">
        <v>99558066</v>
      </c>
    </row>
    <row r="134" spans="1:10" ht="12.75" customHeight="1" x14ac:dyDescent="0.25">
      <c r="A134" s="306" t="s">
        <v>435</v>
      </c>
      <c r="B134" s="306"/>
      <c r="C134" s="306"/>
      <c r="D134" s="306"/>
      <c r="E134" s="306"/>
      <c r="F134" s="306"/>
      <c r="G134" s="8">
        <v>126</v>
      </c>
      <c r="H134" s="90">
        <f>H75+H99+H106+H118+H133</f>
        <v>1622328777</v>
      </c>
      <c r="I134" s="90">
        <f>I75+I99+I106+I118+I133</f>
        <v>1855932993</v>
      </c>
    </row>
    <row r="135" spans="1:10" x14ac:dyDescent="0.25">
      <c r="A135" s="320" t="s">
        <v>100</v>
      </c>
      <c r="B135" s="320"/>
      <c r="C135" s="320"/>
      <c r="D135" s="320"/>
      <c r="E135" s="320"/>
      <c r="F135" s="320"/>
      <c r="G135" s="7">
        <v>127</v>
      </c>
      <c r="H135" s="89">
        <v>1797511206</v>
      </c>
      <c r="I135" s="89">
        <v>2082644934</v>
      </c>
      <c r="J135" s="241"/>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92" fitToHeight="0" orientation="portrait" r:id="rId1"/>
  <headerFooter alignWithMargins="0">
    <oddHeader>&amp;C&amp;"Aptos"&amp;10&amp;K000000 Interno&amp;1#_x000D_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view="pageBreakPreview" zoomScaleNormal="115" zoomScaleSheetLayoutView="100" workbookViewId="0">
      <selection activeCell="H30" sqref="H30"/>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324" t="s">
        <v>102</v>
      </c>
      <c r="B1" s="325"/>
      <c r="C1" s="325"/>
      <c r="D1" s="325"/>
      <c r="E1" s="325"/>
      <c r="F1" s="325"/>
      <c r="G1" s="325"/>
      <c r="H1" s="325"/>
      <c r="I1" s="325"/>
    </row>
    <row r="2" spans="1:11" x14ac:dyDescent="0.25">
      <c r="A2" s="326" t="s">
        <v>611</v>
      </c>
      <c r="B2" s="327"/>
      <c r="C2" s="327"/>
      <c r="D2" s="327"/>
      <c r="E2" s="327"/>
      <c r="F2" s="327"/>
      <c r="G2" s="327"/>
      <c r="H2" s="327"/>
      <c r="I2" s="327"/>
    </row>
    <row r="3" spans="1:11" x14ac:dyDescent="0.25">
      <c r="A3" s="328" t="s">
        <v>438</v>
      </c>
      <c r="B3" s="329"/>
      <c r="C3" s="329"/>
      <c r="D3" s="329"/>
      <c r="E3" s="329"/>
      <c r="F3" s="329"/>
      <c r="G3" s="329"/>
      <c r="H3" s="329"/>
      <c r="I3" s="329"/>
      <c r="J3" s="330"/>
      <c r="K3" s="330"/>
    </row>
    <row r="4" spans="1:11" x14ac:dyDescent="0.25">
      <c r="A4" s="331" t="s">
        <v>479</v>
      </c>
      <c r="B4" s="332"/>
      <c r="C4" s="332"/>
      <c r="D4" s="332"/>
      <c r="E4" s="332"/>
      <c r="F4" s="332"/>
      <c r="G4" s="332"/>
      <c r="H4" s="332"/>
      <c r="I4" s="332"/>
      <c r="J4" s="333"/>
      <c r="K4" s="333"/>
    </row>
    <row r="5" spans="1:11" ht="22.2" customHeight="1" x14ac:dyDescent="0.25">
      <c r="A5" s="334" t="s">
        <v>2</v>
      </c>
      <c r="B5" s="335"/>
      <c r="C5" s="335"/>
      <c r="D5" s="335"/>
      <c r="E5" s="335"/>
      <c r="F5" s="335"/>
      <c r="G5" s="334" t="s">
        <v>103</v>
      </c>
      <c r="H5" s="336" t="s">
        <v>299</v>
      </c>
      <c r="I5" s="337"/>
      <c r="J5" s="336" t="s">
        <v>278</v>
      </c>
      <c r="K5" s="337"/>
    </row>
    <row r="6" spans="1:11" x14ac:dyDescent="0.25">
      <c r="A6" s="335"/>
      <c r="B6" s="335"/>
      <c r="C6" s="335"/>
      <c r="D6" s="335"/>
      <c r="E6" s="335"/>
      <c r="F6" s="335"/>
      <c r="G6" s="335"/>
      <c r="H6" s="23" t="s">
        <v>292</v>
      </c>
      <c r="I6" s="23" t="s">
        <v>293</v>
      </c>
      <c r="J6" s="23" t="s">
        <v>292</v>
      </c>
      <c r="K6" s="23" t="s">
        <v>293</v>
      </c>
    </row>
    <row r="7" spans="1:11" x14ac:dyDescent="0.25">
      <c r="A7" s="340">
        <v>1</v>
      </c>
      <c r="B7" s="341"/>
      <c r="C7" s="341"/>
      <c r="D7" s="341"/>
      <c r="E7" s="341"/>
      <c r="F7" s="341"/>
      <c r="G7" s="24">
        <v>2</v>
      </c>
      <c r="H7" s="23">
        <v>3</v>
      </c>
      <c r="I7" s="23">
        <v>4</v>
      </c>
      <c r="J7" s="23">
        <v>5</v>
      </c>
      <c r="K7" s="23">
        <v>6</v>
      </c>
    </row>
    <row r="8" spans="1:11" ht="12.75" customHeight="1" x14ac:dyDescent="0.25">
      <c r="A8" s="338" t="s">
        <v>348</v>
      </c>
      <c r="B8" s="338"/>
      <c r="C8" s="338"/>
      <c r="D8" s="338"/>
      <c r="E8" s="338"/>
      <c r="F8" s="338"/>
      <c r="G8" s="8">
        <v>1</v>
      </c>
      <c r="H8" s="93">
        <f>SUM(H9:H13)</f>
        <v>925827603</v>
      </c>
      <c r="I8" s="93">
        <f>SUM(I9:I13)</f>
        <v>282523021</v>
      </c>
      <c r="J8" s="93">
        <f>SUM(J9:J13)</f>
        <v>1109986691</v>
      </c>
      <c r="K8" s="93">
        <f>SUM(K9:K13)</f>
        <v>376113410</v>
      </c>
    </row>
    <row r="9" spans="1:11" ht="12.75" customHeight="1" x14ac:dyDescent="0.25">
      <c r="A9" s="304" t="s">
        <v>115</v>
      </c>
      <c r="B9" s="304"/>
      <c r="C9" s="304"/>
      <c r="D9" s="304"/>
      <c r="E9" s="304"/>
      <c r="F9" s="304"/>
      <c r="G9" s="7">
        <v>2</v>
      </c>
      <c r="H9" s="94">
        <v>0</v>
      </c>
      <c r="I9" s="94">
        <v>0</v>
      </c>
      <c r="J9" s="94">
        <v>0</v>
      </c>
      <c r="K9" s="94">
        <v>0</v>
      </c>
    </row>
    <row r="10" spans="1:11" ht="12.75" customHeight="1" x14ac:dyDescent="0.25">
      <c r="A10" s="304" t="s">
        <v>436</v>
      </c>
      <c r="B10" s="304"/>
      <c r="C10" s="304"/>
      <c r="D10" s="304"/>
      <c r="E10" s="304"/>
      <c r="F10" s="304"/>
      <c r="G10" s="7">
        <v>3</v>
      </c>
      <c r="H10" s="94">
        <v>914191302</v>
      </c>
      <c r="I10" s="94">
        <v>277441655</v>
      </c>
      <c r="J10" s="94">
        <v>1095931241</v>
      </c>
      <c r="K10" s="94">
        <v>371004167</v>
      </c>
    </row>
    <row r="11" spans="1:11" ht="12.75" customHeight="1" x14ac:dyDescent="0.25">
      <c r="A11" s="304" t="s">
        <v>116</v>
      </c>
      <c r="B11" s="304"/>
      <c r="C11" s="304"/>
      <c r="D11" s="304"/>
      <c r="E11" s="304"/>
      <c r="F11" s="304"/>
      <c r="G11" s="7">
        <v>4</v>
      </c>
      <c r="H11" s="94">
        <v>0</v>
      </c>
      <c r="I11" s="94">
        <v>0</v>
      </c>
      <c r="J11" s="94">
        <v>0</v>
      </c>
      <c r="K11" s="94">
        <v>0</v>
      </c>
    </row>
    <row r="12" spans="1:11" ht="12.75" customHeight="1" x14ac:dyDescent="0.25">
      <c r="A12" s="304" t="s">
        <v>117</v>
      </c>
      <c r="B12" s="304"/>
      <c r="C12" s="304"/>
      <c r="D12" s="304"/>
      <c r="E12" s="304"/>
      <c r="F12" s="304"/>
      <c r="G12" s="7">
        <v>5</v>
      </c>
      <c r="H12" s="94">
        <v>0</v>
      </c>
      <c r="I12" s="94">
        <v>0</v>
      </c>
      <c r="J12" s="94">
        <v>0</v>
      </c>
      <c r="K12" s="94">
        <v>0</v>
      </c>
    </row>
    <row r="13" spans="1:11" ht="12.75" customHeight="1" x14ac:dyDescent="0.25">
      <c r="A13" s="304" t="s">
        <v>118</v>
      </c>
      <c r="B13" s="304"/>
      <c r="C13" s="304"/>
      <c r="D13" s="304"/>
      <c r="E13" s="304"/>
      <c r="F13" s="304"/>
      <c r="G13" s="7">
        <v>6</v>
      </c>
      <c r="H13" s="94">
        <v>11636301</v>
      </c>
      <c r="I13" s="94">
        <v>5081366</v>
      </c>
      <c r="J13" s="94">
        <v>14055450</v>
      </c>
      <c r="K13" s="94">
        <v>5109243</v>
      </c>
    </row>
    <row r="14" spans="1:11" ht="12.75" customHeight="1" x14ac:dyDescent="0.25">
      <c r="A14" s="338" t="s">
        <v>349</v>
      </c>
      <c r="B14" s="338"/>
      <c r="C14" s="338"/>
      <c r="D14" s="338"/>
      <c r="E14" s="338"/>
      <c r="F14" s="338"/>
      <c r="G14" s="8">
        <v>7</v>
      </c>
      <c r="H14" s="93">
        <f>H15+H16+H20+H24+H25+H26+H29+H36</f>
        <v>762982274</v>
      </c>
      <c r="I14" s="93">
        <f>I15+I16+I20+I24+I25+I26+I29+I36</f>
        <v>246217258</v>
      </c>
      <c r="J14" s="93">
        <f>J15+J16+J20+J24+J25+J26+J29+J36</f>
        <v>901736824</v>
      </c>
      <c r="K14" s="93">
        <f>K15+K16+K20+K24+K25+K26+K29+K36</f>
        <v>325408022</v>
      </c>
    </row>
    <row r="15" spans="1:11" ht="12.75" customHeight="1" x14ac:dyDescent="0.25">
      <c r="A15" s="304" t="s">
        <v>104</v>
      </c>
      <c r="B15" s="304"/>
      <c r="C15" s="304"/>
      <c r="D15" s="304"/>
      <c r="E15" s="304"/>
      <c r="F15" s="304"/>
      <c r="G15" s="7">
        <v>8</v>
      </c>
      <c r="H15" s="94">
        <v>-15923474</v>
      </c>
      <c r="I15" s="94">
        <v>-12979560</v>
      </c>
      <c r="J15" s="94">
        <v>-31882938</v>
      </c>
      <c r="K15" s="94">
        <v>-8527483</v>
      </c>
    </row>
    <row r="16" spans="1:11" ht="12.75" customHeight="1" x14ac:dyDescent="0.25">
      <c r="A16" s="305" t="s">
        <v>418</v>
      </c>
      <c r="B16" s="305"/>
      <c r="C16" s="305"/>
      <c r="D16" s="305"/>
      <c r="E16" s="305"/>
      <c r="F16" s="305"/>
      <c r="G16" s="8">
        <v>9</v>
      </c>
      <c r="H16" s="93">
        <f>SUM(H17:H19)</f>
        <v>535574820</v>
      </c>
      <c r="I16" s="93">
        <f>SUM(I17:I19)</f>
        <v>171991513</v>
      </c>
      <c r="J16" s="93">
        <f>SUM(J17:J19)</f>
        <v>622791459</v>
      </c>
      <c r="K16" s="93">
        <f>SUM(K17:K19)</f>
        <v>222746027</v>
      </c>
    </row>
    <row r="17" spans="1:11" ht="12.75" customHeight="1" x14ac:dyDescent="0.25">
      <c r="A17" s="339" t="s">
        <v>119</v>
      </c>
      <c r="B17" s="339"/>
      <c r="C17" s="339"/>
      <c r="D17" s="339"/>
      <c r="E17" s="339"/>
      <c r="F17" s="339"/>
      <c r="G17" s="7">
        <v>10</v>
      </c>
      <c r="H17" s="94">
        <v>397026103</v>
      </c>
      <c r="I17" s="94">
        <v>124148790</v>
      </c>
      <c r="J17" s="94">
        <v>423865511</v>
      </c>
      <c r="K17" s="94">
        <v>142996131</v>
      </c>
    </row>
    <row r="18" spans="1:11" ht="12.75" customHeight="1" x14ac:dyDescent="0.25">
      <c r="A18" s="339" t="s">
        <v>120</v>
      </c>
      <c r="B18" s="339"/>
      <c r="C18" s="339"/>
      <c r="D18" s="339"/>
      <c r="E18" s="339"/>
      <c r="F18" s="339"/>
      <c r="G18" s="7">
        <v>11</v>
      </c>
      <c r="H18" s="94">
        <v>30717724</v>
      </c>
      <c r="I18" s="94">
        <v>8701742</v>
      </c>
      <c r="J18" s="94">
        <v>51663036</v>
      </c>
      <c r="K18" s="94">
        <v>22903044</v>
      </c>
    </row>
    <row r="19" spans="1:11" ht="12.75" customHeight="1" x14ac:dyDescent="0.25">
      <c r="A19" s="339" t="s">
        <v>121</v>
      </c>
      <c r="B19" s="339"/>
      <c r="C19" s="339"/>
      <c r="D19" s="339"/>
      <c r="E19" s="339"/>
      <c r="F19" s="339"/>
      <c r="G19" s="7">
        <v>12</v>
      </c>
      <c r="H19" s="94">
        <v>107830993</v>
      </c>
      <c r="I19" s="94">
        <v>39140981</v>
      </c>
      <c r="J19" s="94">
        <v>147262912</v>
      </c>
      <c r="K19" s="94">
        <v>56846852</v>
      </c>
    </row>
    <row r="20" spans="1:11" ht="12.75" customHeight="1" x14ac:dyDescent="0.25">
      <c r="A20" s="305" t="s">
        <v>419</v>
      </c>
      <c r="B20" s="305"/>
      <c r="C20" s="305"/>
      <c r="D20" s="305"/>
      <c r="E20" s="305"/>
      <c r="F20" s="305"/>
      <c r="G20" s="8">
        <v>13</v>
      </c>
      <c r="H20" s="93">
        <f>SUM(H21:H23)</f>
        <v>166428659</v>
      </c>
      <c r="I20" s="93">
        <f>SUM(I21:I23)</f>
        <v>58413139</v>
      </c>
      <c r="J20" s="93">
        <f>SUM(J21:J23)</f>
        <v>211814553</v>
      </c>
      <c r="K20" s="93">
        <f>SUM(K21:K23)</f>
        <v>72989503</v>
      </c>
    </row>
    <row r="21" spans="1:11" ht="12.75" customHeight="1" x14ac:dyDescent="0.25">
      <c r="A21" s="339" t="s">
        <v>105</v>
      </c>
      <c r="B21" s="339"/>
      <c r="C21" s="339"/>
      <c r="D21" s="339"/>
      <c r="E21" s="339"/>
      <c r="F21" s="339"/>
      <c r="G21" s="7">
        <v>14</v>
      </c>
      <c r="H21" s="94">
        <v>105980178</v>
      </c>
      <c r="I21" s="94">
        <v>37138718</v>
      </c>
      <c r="J21" s="94">
        <v>132179932</v>
      </c>
      <c r="K21" s="94">
        <v>45556312</v>
      </c>
    </row>
    <row r="22" spans="1:11" ht="12.75" customHeight="1" x14ac:dyDescent="0.25">
      <c r="A22" s="339" t="s">
        <v>106</v>
      </c>
      <c r="B22" s="339"/>
      <c r="C22" s="339"/>
      <c r="D22" s="339"/>
      <c r="E22" s="339"/>
      <c r="F22" s="339"/>
      <c r="G22" s="7">
        <v>15</v>
      </c>
      <c r="H22" s="94">
        <v>40340632</v>
      </c>
      <c r="I22" s="94">
        <v>14160493</v>
      </c>
      <c r="J22" s="94">
        <v>53541336</v>
      </c>
      <c r="K22" s="94">
        <v>18469585</v>
      </c>
    </row>
    <row r="23" spans="1:11" ht="12.75" customHeight="1" x14ac:dyDescent="0.25">
      <c r="A23" s="339" t="s">
        <v>107</v>
      </c>
      <c r="B23" s="339"/>
      <c r="C23" s="339"/>
      <c r="D23" s="339"/>
      <c r="E23" s="339"/>
      <c r="F23" s="339"/>
      <c r="G23" s="7">
        <v>16</v>
      </c>
      <c r="H23" s="94">
        <v>20107849</v>
      </c>
      <c r="I23" s="94">
        <v>7113928</v>
      </c>
      <c r="J23" s="94">
        <v>26093285</v>
      </c>
      <c r="K23" s="94">
        <v>8963606</v>
      </c>
    </row>
    <row r="24" spans="1:11" ht="12.75" customHeight="1" x14ac:dyDescent="0.25">
      <c r="A24" s="304" t="s">
        <v>108</v>
      </c>
      <c r="B24" s="304"/>
      <c r="C24" s="304"/>
      <c r="D24" s="304"/>
      <c r="E24" s="304"/>
      <c r="F24" s="304"/>
      <c r="G24" s="7">
        <v>17</v>
      </c>
      <c r="H24" s="94">
        <v>20646842</v>
      </c>
      <c r="I24" s="94">
        <v>7666970</v>
      </c>
      <c r="J24" s="94">
        <v>24626201</v>
      </c>
      <c r="K24" s="94">
        <v>8819711</v>
      </c>
    </row>
    <row r="25" spans="1:11" ht="12.75" customHeight="1" x14ac:dyDescent="0.25">
      <c r="A25" s="304" t="s">
        <v>109</v>
      </c>
      <c r="B25" s="304"/>
      <c r="C25" s="304"/>
      <c r="D25" s="304"/>
      <c r="E25" s="304"/>
      <c r="F25" s="304"/>
      <c r="G25" s="7">
        <v>18</v>
      </c>
      <c r="H25" s="94">
        <v>53282363</v>
      </c>
      <c r="I25" s="94">
        <v>18866107</v>
      </c>
      <c r="J25" s="94">
        <v>67959685</v>
      </c>
      <c r="K25" s="94">
        <v>26984201</v>
      </c>
    </row>
    <row r="26" spans="1:11" ht="12.75" customHeight="1" x14ac:dyDescent="0.25">
      <c r="A26" s="305" t="s">
        <v>420</v>
      </c>
      <c r="B26" s="305"/>
      <c r="C26" s="305"/>
      <c r="D26" s="305"/>
      <c r="E26" s="305"/>
      <c r="F26" s="305"/>
      <c r="G26" s="8">
        <v>19</v>
      </c>
      <c r="H26" s="93">
        <f>H27+H28</f>
        <v>796395</v>
      </c>
      <c r="I26" s="93">
        <f>I27+I28</f>
        <v>804702</v>
      </c>
      <c r="J26" s="93">
        <f>J27+J28</f>
        <v>716368</v>
      </c>
      <c r="K26" s="93">
        <f>K27+K28</f>
        <v>554356</v>
      </c>
    </row>
    <row r="27" spans="1:11" ht="12.75" customHeight="1" x14ac:dyDescent="0.25">
      <c r="A27" s="339" t="s">
        <v>122</v>
      </c>
      <c r="B27" s="339"/>
      <c r="C27" s="339"/>
      <c r="D27" s="339"/>
      <c r="E27" s="339"/>
      <c r="F27" s="339"/>
      <c r="G27" s="7">
        <v>20</v>
      </c>
      <c r="H27" s="94">
        <v>2183</v>
      </c>
      <c r="I27" s="94">
        <v>890</v>
      </c>
      <c r="J27" s="94">
        <v>661576</v>
      </c>
      <c r="K27" s="94">
        <v>536615</v>
      </c>
    </row>
    <row r="28" spans="1:11" ht="12.75" customHeight="1" x14ac:dyDescent="0.25">
      <c r="A28" s="339" t="s">
        <v>123</v>
      </c>
      <c r="B28" s="339"/>
      <c r="C28" s="339"/>
      <c r="D28" s="339"/>
      <c r="E28" s="339"/>
      <c r="F28" s="339"/>
      <c r="G28" s="7">
        <v>21</v>
      </c>
      <c r="H28" s="94">
        <v>794212</v>
      </c>
      <c r="I28" s="94">
        <v>803812</v>
      </c>
      <c r="J28" s="94">
        <v>54792</v>
      </c>
      <c r="K28" s="94">
        <v>17741</v>
      </c>
    </row>
    <row r="29" spans="1:11" ht="12.75" customHeight="1" x14ac:dyDescent="0.25">
      <c r="A29" s="305" t="s">
        <v>421</v>
      </c>
      <c r="B29" s="305"/>
      <c r="C29" s="305"/>
      <c r="D29" s="305"/>
      <c r="E29" s="305"/>
      <c r="F29" s="305"/>
      <c r="G29" s="8">
        <v>22</v>
      </c>
      <c r="H29" s="93">
        <f>SUM(H30:H35)</f>
        <v>-1319607</v>
      </c>
      <c r="I29" s="93">
        <f>SUM(I30:I35)</f>
        <v>-301939</v>
      </c>
      <c r="J29" s="93">
        <f>SUM(J30:J35)</f>
        <v>734362</v>
      </c>
      <c r="K29" s="93">
        <f>SUM(K30:K35)</f>
        <v>618447</v>
      </c>
    </row>
    <row r="30" spans="1:11" ht="12.75" customHeight="1" x14ac:dyDescent="0.25">
      <c r="A30" s="339" t="s">
        <v>124</v>
      </c>
      <c r="B30" s="339"/>
      <c r="C30" s="339"/>
      <c r="D30" s="339"/>
      <c r="E30" s="339"/>
      <c r="F30" s="339"/>
      <c r="G30" s="7">
        <v>23</v>
      </c>
      <c r="H30" s="94">
        <v>-382209</v>
      </c>
      <c r="I30" s="94">
        <v>-13696</v>
      </c>
      <c r="J30" s="94">
        <v>-52701</v>
      </c>
      <c r="K30" s="94">
        <v>-22308</v>
      </c>
    </row>
    <row r="31" spans="1:11" ht="12.75" customHeight="1" x14ac:dyDescent="0.25">
      <c r="A31" s="339" t="s">
        <v>125</v>
      </c>
      <c r="B31" s="339"/>
      <c r="C31" s="339"/>
      <c r="D31" s="339"/>
      <c r="E31" s="339"/>
      <c r="F31" s="339"/>
      <c r="G31" s="7">
        <v>24</v>
      </c>
      <c r="H31" s="94">
        <v>0</v>
      </c>
      <c r="I31" s="94">
        <v>0</v>
      </c>
      <c r="J31" s="94">
        <v>0</v>
      </c>
      <c r="K31" s="94">
        <v>0</v>
      </c>
    </row>
    <row r="32" spans="1:11" ht="12.75" customHeight="1" x14ac:dyDescent="0.25">
      <c r="A32" s="339" t="s">
        <v>126</v>
      </c>
      <c r="B32" s="339"/>
      <c r="C32" s="339"/>
      <c r="D32" s="339"/>
      <c r="E32" s="339"/>
      <c r="F32" s="339"/>
      <c r="G32" s="7">
        <v>25</v>
      </c>
      <c r="H32" s="94">
        <v>1713</v>
      </c>
      <c r="I32" s="94">
        <v>53</v>
      </c>
      <c r="J32" s="94">
        <v>31660</v>
      </c>
      <c r="K32" s="94">
        <v>30005</v>
      </c>
    </row>
    <row r="33" spans="1:11" ht="12.75" customHeight="1" x14ac:dyDescent="0.25">
      <c r="A33" s="339" t="s">
        <v>127</v>
      </c>
      <c r="B33" s="339"/>
      <c r="C33" s="339"/>
      <c r="D33" s="339"/>
      <c r="E33" s="339"/>
      <c r="F33" s="339"/>
      <c r="G33" s="7">
        <v>26</v>
      </c>
      <c r="H33" s="94">
        <v>0</v>
      </c>
      <c r="I33" s="94">
        <v>0</v>
      </c>
      <c r="J33" s="94">
        <v>0</v>
      </c>
      <c r="K33" s="94">
        <v>0</v>
      </c>
    </row>
    <row r="34" spans="1:11" ht="12.75" customHeight="1" x14ac:dyDescent="0.25">
      <c r="A34" s="339" t="s">
        <v>128</v>
      </c>
      <c r="B34" s="339"/>
      <c r="C34" s="339"/>
      <c r="D34" s="339"/>
      <c r="E34" s="339"/>
      <c r="F34" s="339"/>
      <c r="G34" s="7">
        <v>27</v>
      </c>
      <c r="H34" s="94">
        <v>14209</v>
      </c>
      <c r="I34" s="94">
        <v>-13681</v>
      </c>
      <c r="J34" s="94">
        <v>195079</v>
      </c>
      <c r="K34" s="94">
        <v>260683</v>
      </c>
    </row>
    <row r="35" spans="1:11" ht="12.75" customHeight="1" x14ac:dyDescent="0.25">
      <c r="A35" s="339" t="s">
        <v>129</v>
      </c>
      <c r="B35" s="339"/>
      <c r="C35" s="339"/>
      <c r="D35" s="339"/>
      <c r="E35" s="339"/>
      <c r="F35" s="339"/>
      <c r="G35" s="7">
        <v>28</v>
      </c>
      <c r="H35" s="94">
        <v>-953320</v>
      </c>
      <c r="I35" s="94">
        <v>-274615</v>
      </c>
      <c r="J35" s="94">
        <v>560324</v>
      </c>
      <c r="K35" s="94">
        <v>350067</v>
      </c>
    </row>
    <row r="36" spans="1:11" ht="12.75" customHeight="1" x14ac:dyDescent="0.25">
      <c r="A36" s="304" t="s">
        <v>110</v>
      </c>
      <c r="B36" s="304"/>
      <c r="C36" s="304"/>
      <c r="D36" s="304"/>
      <c r="E36" s="304"/>
      <c r="F36" s="304"/>
      <c r="G36" s="7">
        <v>29</v>
      </c>
      <c r="H36" s="94">
        <v>3496276</v>
      </c>
      <c r="I36" s="94">
        <v>1756326</v>
      </c>
      <c r="J36" s="94">
        <v>4977134</v>
      </c>
      <c r="K36" s="94">
        <v>1223260</v>
      </c>
    </row>
    <row r="37" spans="1:11" ht="12.75" customHeight="1" x14ac:dyDescent="0.25">
      <c r="A37" s="338" t="s">
        <v>350</v>
      </c>
      <c r="B37" s="338"/>
      <c r="C37" s="338"/>
      <c r="D37" s="338"/>
      <c r="E37" s="338"/>
      <c r="F37" s="338"/>
      <c r="G37" s="8">
        <v>30</v>
      </c>
      <c r="H37" s="93">
        <f>SUM(H38:H47)</f>
        <v>3320551</v>
      </c>
      <c r="I37" s="93">
        <f>SUM(I38:I47)</f>
        <v>1173505</v>
      </c>
      <c r="J37" s="93">
        <f>SUM(J38:J47)</f>
        <v>4910788</v>
      </c>
      <c r="K37" s="93">
        <f>SUM(K38:K47)</f>
        <v>1650130</v>
      </c>
    </row>
    <row r="38" spans="1:11" ht="12.75" customHeight="1" x14ac:dyDescent="0.25">
      <c r="A38" s="304" t="s">
        <v>130</v>
      </c>
      <c r="B38" s="304"/>
      <c r="C38" s="304"/>
      <c r="D38" s="304"/>
      <c r="E38" s="304"/>
      <c r="F38" s="304"/>
      <c r="G38" s="7">
        <v>31</v>
      </c>
      <c r="H38" s="94">
        <v>0</v>
      </c>
      <c r="I38" s="94">
        <v>0</v>
      </c>
      <c r="J38" s="94">
        <v>0</v>
      </c>
      <c r="K38" s="94">
        <v>0</v>
      </c>
    </row>
    <row r="39" spans="1:11" ht="25.2" customHeight="1" x14ac:dyDescent="0.25">
      <c r="A39" s="304" t="s">
        <v>131</v>
      </c>
      <c r="B39" s="304"/>
      <c r="C39" s="304"/>
      <c r="D39" s="304"/>
      <c r="E39" s="304"/>
      <c r="F39" s="304"/>
      <c r="G39" s="7">
        <v>32</v>
      </c>
      <c r="H39" s="94">
        <v>0</v>
      </c>
      <c r="I39" s="94">
        <v>0</v>
      </c>
      <c r="J39" s="94">
        <v>0</v>
      </c>
      <c r="K39" s="94">
        <v>0</v>
      </c>
    </row>
    <row r="40" spans="1:11" ht="25.2" customHeight="1" x14ac:dyDescent="0.25">
      <c r="A40" s="304" t="s">
        <v>132</v>
      </c>
      <c r="B40" s="304"/>
      <c r="C40" s="304"/>
      <c r="D40" s="304"/>
      <c r="E40" s="304"/>
      <c r="F40" s="304"/>
      <c r="G40" s="7">
        <v>33</v>
      </c>
      <c r="H40" s="94">
        <v>0</v>
      </c>
      <c r="I40" s="94">
        <v>0</v>
      </c>
      <c r="J40" s="94">
        <v>0</v>
      </c>
      <c r="K40" s="94">
        <v>0</v>
      </c>
    </row>
    <row r="41" spans="1:11" ht="25.2" customHeight="1" x14ac:dyDescent="0.25">
      <c r="A41" s="304" t="s">
        <v>133</v>
      </c>
      <c r="B41" s="304"/>
      <c r="C41" s="304"/>
      <c r="D41" s="304"/>
      <c r="E41" s="304"/>
      <c r="F41" s="304"/>
      <c r="G41" s="7">
        <v>34</v>
      </c>
      <c r="H41" s="94">
        <v>0</v>
      </c>
      <c r="I41" s="94">
        <v>0</v>
      </c>
      <c r="J41" s="94">
        <v>0</v>
      </c>
      <c r="K41" s="94">
        <v>0</v>
      </c>
    </row>
    <row r="42" spans="1:11" ht="25.2" customHeight="1" x14ac:dyDescent="0.25">
      <c r="A42" s="304" t="s">
        <v>134</v>
      </c>
      <c r="B42" s="304"/>
      <c r="C42" s="304"/>
      <c r="D42" s="304"/>
      <c r="E42" s="304"/>
      <c r="F42" s="304"/>
      <c r="G42" s="7">
        <v>35</v>
      </c>
      <c r="H42" s="94">
        <v>0</v>
      </c>
      <c r="I42" s="94">
        <v>0</v>
      </c>
      <c r="J42" s="94">
        <v>0</v>
      </c>
      <c r="K42" s="94">
        <v>0</v>
      </c>
    </row>
    <row r="43" spans="1:11" ht="12.75" customHeight="1" x14ac:dyDescent="0.25">
      <c r="A43" s="304" t="s">
        <v>135</v>
      </c>
      <c r="B43" s="304"/>
      <c r="C43" s="304"/>
      <c r="D43" s="304"/>
      <c r="E43" s="304"/>
      <c r="F43" s="304"/>
      <c r="G43" s="7">
        <v>36</v>
      </c>
      <c r="H43" s="94">
        <v>239564</v>
      </c>
      <c r="I43" s="94">
        <v>65592</v>
      </c>
      <c r="J43" s="94">
        <v>1861443</v>
      </c>
      <c r="K43" s="94">
        <v>1709547</v>
      </c>
    </row>
    <row r="44" spans="1:11" ht="12.75" customHeight="1" x14ac:dyDescent="0.25">
      <c r="A44" s="304" t="s">
        <v>136</v>
      </c>
      <c r="B44" s="304"/>
      <c r="C44" s="304"/>
      <c r="D44" s="304"/>
      <c r="E44" s="304"/>
      <c r="F44" s="304"/>
      <c r="G44" s="7">
        <v>37</v>
      </c>
      <c r="H44" s="94">
        <v>2447738</v>
      </c>
      <c r="I44" s="94">
        <v>767647</v>
      </c>
      <c r="J44" s="94">
        <v>1203621</v>
      </c>
      <c r="K44" s="94">
        <v>-771762</v>
      </c>
    </row>
    <row r="45" spans="1:11" ht="12.75" customHeight="1" x14ac:dyDescent="0.25">
      <c r="A45" s="304" t="s">
        <v>137</v>
      </c>
      <c r="B45" s="304"/>
      <c r="C45" s="304"/>
      <c r="D45" s="304"/>
      <c r="E45" s="304"/>
      <c r="F45" s="304"/>
      <c r="G45" s="7">
        <v>38</v>
      </c>
      <c r="H45" s="94">
        <v>0</v>
      </c>
      <c r="I45" s="94">
        <v>0</v>
      </c>
      <c r="J45" s="94">
        <v>1181974</v>
      </c>
      <c r="K45" s="94">
        <v>677642</v>
      </c>
    </row>
    <row r="46" spans="1:11" ht="12.75" customHeight="1" x14ac:dyDescent="0.25">
      <c r="A46" s="304" t="s">
        <v>138</v>
      </c>
      <c r="B46" s="304"/>
      <c r="C46" s="304"/>
      <c r="D46" s="304"/>
      <c r="E46" s="304"/>
      <c r="F46" s="304"/>
      <c r="G46" s="7">
        <v>39</v>
      </c>
      <c r="H46" s="94">
        <v>275644</v>
      </c>
      <c r="I46" s="94">
        <v>92971</v>
      </c>
      <c r="J46" s="94">
        <v>536391</v>
      </c>
      <c r="K46" s="94">
        <v>0</v>
      </c>
    </row>
    <row r="47" spans="1:11" ht="12.75" customHeight="1" x14ac:dyDescent="0.25">
      <c r="A47" s="304" t="s">
        <v>139</v>
      </c>
      <c r="B47" s="304"/>
      <c r="C47" s="304"/>
      <c r="D47" s="304"/>
      <c r="E47" s="304"/>
      <c r="F47" s="304"/>
      <c r="G47" s="7">
        <v>40</v>
      </c>
      <c r="H47" s="94">
        <v>357605</v>
      </c>
      <c r="I47" s="94">
        <v>247295</v>
      </c>
      <c r="J47" s="94">
        <v>127359</v>
      </c>
      <c r="K47" s="94">
        <v>34703</v>
      </c>
    </row>
    <row r="48" spans="1:11" ht="12.75" customHeight="1" x14ac:dyDescent="0.25">
      <c r="A48" s="338" t="s">
        <v>351</v>
      </c>
      <c r="B48" s="338"/>
      <c r="C48" s="338"/>
      <c r="D48" s="338"/>
      <c r="E48" s="338"/>
      <c r="F48" s="338"/>
      <c r="G48" s="8">
        <v>41</v>
      </c>
      <c r="H48" s="93">
        <f>SUM(H49:H55)</f>
        <v>3898216</v>
      </c>
      <c r="I48" s="93">
        <f>SUM(I49:I55)</f>
        <v>1478883</v>
      </c>
      <c r="J48" s="93">
        <f>SUM(J49:J55)</f>
        <v>2280709</v>
      </c>
      <c r="K48" s="93">
        <f>SUM(K49:K55)</f>
        <v>843029</v>
      </c>
    </row>
    <row r="49" spans="1:11" ht="25.2" customHeight="1" x14ac:dyDescent="0.25">
      <c r="A49" s="304" t="s">
        <v>140</v>
      </c>
      <c r="B49" s="304"/>
      <c r="C49" s="304"/>
      <c r="D49" s="304"/>
      <c r="E49" s="304"/>
      <c r="F49" s="304"/>
      <c r="G49" s="7">
        <v>42</v>
      </c>
      <c r="H49" s="94">
        <v>0</v>
      </c>
      <c r="I49" s="94">
        <v>0</v>
      </c>
      <c r="J49" s="94">
        <v>0</v>
      </c>
      <c r="K49" s="94">
        <v>0</v>
      </c>
    </row>
    <row r="50" spans="1:11" ht="12.75" customHeight="1" x14ac:dyDescent="0.25">
      <c r="A50" s="342" t="s">
        <v>141</v>
      </c>
      <c r="B50" s="342"/>
      <c r="C50" s="342"/>
      <c r="D50" s="342"/>
      <c r="E50" s="342"/>
      <c r="F50" s="342"/>
      <c r="G50" s="7">
        <v>43</v>
      </c>
      <c r="H50" s="94">
        <v>0</v>
      </c>
      <c r="I50" s="94">
        <v>0</v>
      </c>
      <c r="J50" s="94">
        <v>0</v>
      </c>
      <c r="K50" s="94">
        <v>0</v>
      </c>
    </row>
    <row r="51" spans="1:11" ht="12.75" customHeight="1" x14ac:dyDescent="0.25">
      <c r="A51" s="342" t="s">
        <v>142</v>
      </c>
      <c r="B51" s="342"/>
      <c r="C51" s="342"/>
      <c r="D51" s="342"/>
      <c r="E51" s="342"/>
      <c r="F51" s="342"/>
      <c r="G51" s="7">
        <v>44</v>
      </c>
      <c r="H51" s="94">
        <v>1785360</v>
      </c>
      <c r="I51" s="94">
        <v>662640</v>
      </c>
      <c r="J51" s="94">
        <v>1904137</v>
      </c>
      <c r="K51" s="94">
        <v>841711</v>
      </c>
    </row>
    <row r="52" spans="1:11" ht="12.75" customHeight="1" x14ac:dyDescent="0.25">
      <c r="A52" s="342" t="s">
        <v>143</v>
      </c>
      <c r="B52" s="342"/>
      <c r="C52" s="342"/>
      <c r="D52" s="342"/>
      <c r="E52" s="342"/>
      <c r="F52" s="342"/>
      <c r="G52" s="7">
        <v>45</v>
      </c>
      <c r="H52" s="94">
        <v>827514</v>
      </c>
      <c r="I52" s="94">
        <v>-163601</v>
      </c>
      <c r="J52" s="94">
        <v>0</v>
      </c>
      <c r="K52" s="94">
        <v>0</v>
      </c>
    </row>
    <row r="53" spans="1:11" ht="12.75" customHeight="1" x14ac:dyDescent="0.25">
      <c r="A53" s="342" t="s">
        <v>144</v>
      </c>
      <c r="B53" s="342"/>
      <c r="C53" s="342"/>
      <c r="D53" s="342"/>
      <c r="E53" s="342"/>
      <c r="F53" s="342"/>
      <c r="G53" s="7">
        <v>46</v>
      </c>
      <c r="H53" s="94">
        <v>1043665</v>
      </c>
      <c r="I53" s="94">
        <v>908840</v>
      </c>
      <c r="J53" s="94">
        <v>317932</v>
      </c>
      <c r="K53" s="94">
        <v>0</v>
      </c>
    </row>
    <row r="54" spans="1:11" ht="12.75" customHeight="1" x14ac:dyDescent="0.25">
      <c r="A54" s="342" t="s">
        <v>145</v>
      </c>
      <c r="B54" s="342"/>
      <c r="C54" s="342"/>
      <c r="D54" s="342"/>
      <c r="E54" s="342"/>
      <c r="F54" s="342"/>
      <c r="G54" s="7">
        <v>47</v>
      </c>
      <c r="H54" s="94">
        <v>0</v>
      </c>
      <c r="I54" s="94">
        <v>0</v>
      </c>
      <c r="J54" s="94">
        <v>0</v>
      </c>
      <c r="K54" s="94">
        <v>0</v>
      </c>
    </row>
    <row r="55" spans="1:11" ht="12.75" customHeight="1" x14ac:dyDescent="0.25">
      <c r="A55" s="342" t="s">
        <v>146</v>
      </c>
      <c r="B55" s="342"/>
      <c r="C55" s="342"/>
      <c r="D55" s="342"/>
      <c r="E55" s="342"/>
      <c r="F55" s="342"/>
      <c r="G55" s="7">
        <v>48</v>
      </c>
      <c r="H55" s="94">
        <v>241677</v>
      </c>
      <c r="I55" s="94">
        <v>71004</v>
      </c>
      <c r="J55" s="94">
        <v>58640</v>
      </c>
      <c r="K55" s="94">
        <v>1318</v>
      </c>
    </row>
    <row r="56" spans="1:11" ht="22.2" customHeight="1" x14ac:dyDescent="0.25">
      <c r="A56" s="344" t="s">
        <v>147</v>
      </c>
      <c r="B56" s="344"/>
      <c r="C56" s="344"/>
      <c r="D56" s="344"/>
      <c r="E56" s="344"/>
      <c r="F56" s="344"/>
      <c r="G56" s="7">
        <v>49</v>
      </c>
      <c r="H56" s="94">
        <v>31409000</v>
      </c>
      <c r="I56" s="94">
        <v>8535094</v>
      </c>
      <c r="J56" s="94">
        <v>44780813</v>
      </c>
      <c r="K56" s="94">
        <v>15738452</v>
      </c>
    </row>
    <row r="57" spans="1:11" ht="12.75" customHeight="1" x14ac:dyDescent="0.25">
      <c r="A57" s="344" t="s">
        <v>148</v>
      </c>
      <c r="B57" s="344"/>
      <c r="C57" s="344"/>
      <c r="D57" s="344"/>
      <c r="E57" s="344"/>
      <c r="F57" s="344"/>
      <c r="G57" s="7">
        <v>50</v>
      </c>
      <c r="H57" s="94">
        <v>814119</v>
      </c>
      <c r="I57" s="94">
        <v>322789</v>
      </c>
      <c r="J57" s="94">
        <v>608065</v>
      </c>
      <c r="K57" s="94">
        <v>178821</v>
      </c>
    </row>
    <row r="58" spans="1:11" ht="24.6" customHeight="1" x14ac:dyDescent="0.25">
      <c r="A58" s="344" t="s">
        <v>149</v>
      </c>
      <c r="B58" s="344"/>
      <c r="C58" s="344"/>
      <c r="D58" s="344"/>
      <c r="E58" s="344"/>
      <c r="F58" s="344"/>
      <c r="G58" s="7">
        <v>51</v>
      </c>
      <c r="H58" s="94">
        <v>0</v>
      </c>
      <c r="I58" s="94">
        <v>0</v>
      </c>
      <c r="J58" s="94">
        <v>0</v>
      </c>
      <c r="K58" s="94">
        <v>0</v>
      </c>
    </row>
    <row r="59" spans="1:11" ht="12.75" customHeight="1" x14ac:dyDescent="0.25">
      <c r="A59" s="344" t="s">
        <v>150</v>
      </c>
      <c r="B59" s="344"/>
      <c r="C59" s="344"/>
      <c r="D59" s="344"/>
      <c r="E59" s="344"/>
      <c r="F59" s="344"/>
      <c r="G59" s="7">
        <v>52</v>
      </c>
      <c r="H59" s="94">
        <v>28453</v>
      </c>
      <c r="I59" s="94">
        <v>9460</v>
      </c>
      <c r="J59" s="94">
        <v>0</v>
      </c>
      <c r="K59" s="94">
        <v>0</v>
      </c>
    </row>
    <row r="60" spans="1:11" ht="12.75" customHeight="1" x14ac:dyDescent="0.25">
      <c r="A60" s="338" t="s">
        <v>352</v>
      </c>
      <c r="B60" s="338"/>
      <c r="C60" s="338"/>
      <c r="D60" s="338"/>
      <c r="E60" s="338"/>
      <c r="F60" s="338"/>
      <c r="G60" s="8">
        <v>53</v>
      </c>
      <c r="H60" s="93">
        <f>H8+H37+H56+H57</f>
        <v>961371273</v>
      </c>
      <c r="I60" s="93">
        <f t="shared" ref="I60:K60" si="0">I8+I37+I56+I57</f>
        <v>292554409</v>
      </c>
      <c r="J60" s="93">
        <f t="shared" si="0"/>
        <v>1160286357</v>
      </c>
      <c r="K60" s="93">
        <f t="shared" si="0"/>
        <v>393680813</v>
      </c>
    </row>
    <row r="61" spans="1:11" ht="12.75" customHeight="1" x14ac:dyDescent="0.25">
      <c r="A61" s="338" t="s">
        <v>353</v>
      </c>
      <c r="B61" s="338"/>
      <c r="C61" s="338"/>
      <c r="D61" s="338"/>
      <c r="E61" s="338"/>
      <c r="F61" s="338"/>
      <c r="G61" s="8">
        <v>54</v>
      </c>
      <c r="H61" s="93">
        <f>H14+H48+H58+H59</f>
        <v>766908943</v>
      </c>
      <c r="I61" s="93">
        <f t="shared" ref="I61:K61" si="1">I14+I48+I58+I59</f>
        <v>247705601</v>
      </c>
      <c r="J61" s="93">
        <f t="shared" si="1"/>
        <v>904017533</v>
      </c>
      <c r="K61" s="93">
        <f t="shared" si="1"/>
        <v>326251051</v>
      </c>
    </row>
    <row r="62" spans="1:11" ht="12.75" customHeight="1" x14ac:dyDescent="0.25">
      <c r="A62" s="338" t="s">
        <v>354</v>
      </c>
      <c r="B62" s="338"/>
      <c r="C62" s="338"/>
      <c r="D62" s="338"/>
      <c r="E62" s="338"/>
      <c r="F62" s="338"/>
      <c r="G62" s="8">
        <v>55</v>
      </c>
      <c r="H62" s="93">
        <f>H60-H61</f>
        <v>194462330</v>
      </c>
      <c r="I62" s="93">
        <f t="shared" ref="I62:K62" si="2">I60-I61</f>
        <v>44848808</v>
      </c>
      <c r="J62" s="93">
        <f t="shared" si="2"/>
        <v>256268824</v>
      </c>
      <c r="K62" s="93">
        <f t="shared" si="2"/>
        <v>67429762</v>
      </c>
    </row>
    <row r="63" spans="1:11" ht="12.75" customHeight="1" x14ac:dyDescent="0.25">
      <c r="A63" s="343" t="s">
        <v>355</v>
      </c>
      <c r="B63" s="343"/>
      <c r="C63" s="343"/>
      <c r="D63" s="343"/>
      <c r="E63" s="343"/>
      <c r="F63" s="343"/>
      <c r="G63" s="8">
        <v>56</v>
      </c>
      <c r="H63" s="93">
        <f>+IF((H60-H61)&gt;0,(H60-H61),0)</f>
        <v>194462330</v>
      </c>
      <c r="I63" s="93">
        <f t="shared" ref="I63:K63" si="3">+IF((I60-I61)&gt;0,(I60-I61),0)</f>
        <v>44848808</v>
      </c>
      <c r="J63" s="93">
        <f t="shared" si="3"/>
        <v>256268824</v>
      </c>
      <c r="K63" s="93">
        <f t="shared" si="3"/>
        <v>67429762</v>
      </c>
    </row>
    <row r="64" spans="1:11" ht="12.75" customHeight="1" x14ac:dyDescent="0.25">
      <c r="A64" s="343" t="s">
        <v>356</v>
      </c>
      <c r="B64" s="343"/>
      <c r="C64" s="343"/>
      <c r="D64" s="343"/>
      <c r="E64" s="343"/>
      <c r="F64" s="343"/>
      <c r="G64" s="8">
        <v>57</v>
      </c>
      <c r="H64" s="93">
        <f>+IF((H60-H61)&lt;0,(H60-H61),0)</f>
        <v>0</v>
      </c>
      <c r="I64" s="93">
        <f t="shared" ref="I64:K64" si="4">+IF((I60-I61)&lt;0,(I60-I61),0)</f>
        <v>0</v>
      </c>
      <c r="J64" s="93">
        <f t="shared" si="4"/>
        <v>0</v>
      </c>
      <c r="K64" s="93">
        <f t="shared" si="4"/>
        <v>0</v>
      </c>
    </row>
    <row r="65" spans="1:11" ht="12.75" customHeight="1" x14ac:dyDescent="0.25">
      <c r="A65" s="344" t="s">
        <v>111</v>
      </c>
      <c r="B65" s="344"/>
      <c r="C65" s="344"/>
      <c r="D65" s="344"/>
      <c r="E65" s="344"/>
      <c r="F65" s="344"/>
      <c r="G65" s="7">
        <v>58</v>
      </c>
      <c r="H65" s="94">
        <v>26888541</v>
      </c>
      <c r="I65" s="94">
        <v>6517378</v>
      </c>
      <c r="J65" s="94">
        <v>25703821</v>
      </c>
      <c r="K65" s="94">
        <v>8275766</v>
      </c>
    </row>
    <row r="66" spans="1:11" ht="12.75" customHeight="1" x14ac:dyDescent="0.25">
      <c r="A66" s="338" t="s">
        <v>357</v>
      </c>
      <c r="B66" s="338"/>
      <c r="C66" s="338"/>
      <c r="D66" s="338"/>
      <c r="E66" s="338"/>
      <c r="F66" s="338"/>
      <c r="G66" s="8">
        <v>59</v>
      </c>
      <c r="H66" s="93">
        <f>H62-H65</f>
        <v>167573789</v>
      </c>
      <c r="I66" s="93">
        <f t="shared" ref="I66:K66" si="5">I62-I65</f>
        <v>38331430</v>
      </c>
      <c r="J66" s="93">
        <f t="shared" si="5"/>
        <v>230565003</v>
      </c>
      <c r="K66" s="93">
        <f t="shared" si="5"/>
        <v>59153996</v>
      </c>
    </row>
    <row r="67" spans="1:11" ht="12.75" customHeight="1" x14ac:dyDescent="0.25">
      <c r="A67" s="343" t="s">
        <v>358</v>
      </c>
      <c r="B67" s="343"/>
      <c r="C67" s="343"/>
      <c r="D67" s="343"/>
      <c r="E67" s="343"/>
      <c r="F67" s="343"/>
      <c r="G67" s="8">
        <v>60</v>
      </c>
      <c r="H67" s="93">
        <f>+IF((H62-H65)&gt;0,(H62-H65),0)</f>
        <v>167573789</v>
      </c>
      <c r="I67" s="93">
        <f t="shared" ref="I67:K67" si="6">+IF((I62-I65)&gt;0,(I62-I65),0)</f>
        <v>38331430</v>
      </c>
      <c r="J67" s="93">
        <f t="shared" si="6"/>
        <v>230565003</v>
      </c>
      <c r="K67" s="93">
        <f t="shared" si="6"/>
        <v>59153996</v>
      </c>
    </row>
    <row r="68" spans="1:11" ht="12.75" customHeight="1" x14ac:dyDescent="0.25">
      <c r="A68" s="343" t="s">
        <v>359</v>
      </c>
      <c r="B68" s="343"/>
      <c r="C68" s="343"/>
      <c r="D68" s="343"/>
      <c r="E68" s="343"/>
      <c r="F68" s="343"/>
      <c r="G68" s="8">
        <v>61</v>
      </c>
      <c r="H68" s="93">
        <f>+IF((H62-H65)&lt;0,(H62-H65),0)</f>
        <v>0</v>
      </c>
      <c r="I68" s="93">
        <f t="shared" ref="I68:K68" si="7">+IF((I62-I65)&lt;0,(I62-I65),0)</f>
        <v>0</v>
      </c>
      <c r="J68" s="93">
        <f t="shared" si="7"/>
        <v>0</v>
      </c>
      <c r="K68" s="93">
        <f t="shared" si="7"/>
        <v>0</v>
      </c>
    </row>
    <row r="69" spans="1:11" x14ac:dyDescent="0.25">
      <c r="A69" s="345" t="s">
        <v>151</v>
      </c>
      <c r="B69" s="345"/>
      <c r="C69" s="345"/>
      <c r="D69" s="345"/>
      <c r="E69" s="345"/>
      <c r="F69" s="345"/>
      <c r="G69" s="346"/>
      <c r="H69" s="346"/>
      <c r="I69" s="346"/>
      <c r="J69" s="347"/>
      <c r="K69" s="347"/>
    </row>
    <row r="70" spans="1:11" ht="22.2" customHeight="1" x14ac:dyDescent="0.25">
      <c r="A70" s="338" t="s">
        <v>360</v>
      </c>
      <c r="B70" s="338"/>
      <c r="C70" s="338"/>
      <c r="D70" s="338"/>
      <c r="E70" s="338"/>
      <c r="F70" s="338"/>
      <c r="G70" s="8">
        <v>62</v>
      </c>
      <c r="H70" s="93">
        <f>H71-H72</f>
        <v>0</v>
      </c>
      <c r="I70" s="93">
        <f>I71-I72</f>
        <v>0</v>
      </c>
      <c r="J70" s="93">
        <f>J71-J72</f>
        <v>0</v>
      </c>
      <c r="K70" s="93">
        <f>K71-K72</f>
        <v>0</v>
      </c>
    </row>
    <row r="71" spans="1:11" ht="12.75" customHeight="1" x14ac:dyDescent="0.25">
      <c r="A71" s="342" t="s">
        <v>152</v>
      </c>
      <c r="B71" s="342"/>
      <c r="C71" s="342"/>
      <c r="D71" s="342"/>
      <c r="E71" s="342"/>
      <c r="F71" s="342"/>
      <c r="G71" s="7">
        <v>63</v>
      </c>
      <c r="H71" s="94">
        <v>0</v>
      </c>
      <c r="I71" s="94">
        <v>0</v>
      </c>
      <c r="J71" s="94">
        <v>0</v>
      </c>
      <c r="K71" s="94">
        <v>0</v>
      </c>
    </row>
    <row r="72" spans="1:11" ht="12.75" customHeight="1" x14ac:dyDescent="0.25">
      <c r="A72" s="342" t="s">
        <v>153</v>
      </c>
      <c r="B72" s="342"/>
      <c r="C72" s="342"/>
      <c r="D72" s="342"/>
      <c r="E72" s="342"/>
      <c r="F72" s="342"/>
      <c r="G72" s="7">
        <v>64</v>
      </c>
      <c r="H72" s="94">
        <v>0</v>
      </c>
      <c r="I72" s="94">
        <v>0</v>
      </c>
      <c r="J72" s="94">
        <v>0</v>
      </c>
      <c r="K72" s="94">
        <v>0</v>
      </c>
    </row>
    <row r="73" spans="1:11" ht="12.75" customHeight="1" x14ac:dyDescent="0.25">
      <c r="A73" s="344" t="s">
        <v>154</v>
      </c>
      <c r="B73" s="344"/>
      <c r="C73" s="344"/>
      <c r="D73" s="344"/>
      <c r="E73" s="344"/>
      <c r="F73" s="344"/>
      <c r="G73" s="7">
        <v>65</v>
      </c>
      <c r="H73" s="94">
        <v>0</v>
      </c>
      <c r="I73" s="94">
        <v>0</v>
      </c>
      <c r="J73" s="94">
        <v>0</v>
      </c>
      <c r="K73" s="94">
        <v>0</v>
      </c>
    </row>
    <row r="74" spans="1:11" ht="12.75" customHeight="1" x14ac:dyDescent="0.25">
      <c r="A74" s="343" t="s">
        <v>361</v>
      </c>
      <c r="B74" s="343"/>
      <c r="C74" s="343"/>
      <c r="D74" s="343"/>
      <c r="E74" s="343"/>
      <c r="F74" s="343"/>
      <c r="G74" s="8">
        <v>66</v>
      </c>
      <c r="H74" s="95">
        <v>0</v>
      </c>
      <c r="I74" s="95">
        <v>0</v>
      </c>
      <c r="J74" s="95">
        <v>0</v>
      </c>
      <c r="K74" s="95">
        <v>0</v>
      </c>
    </row>
    <row r="75" spans="1:11" ht="12.75" customHeight="1" x14ac:dyDescent="0.25">
      <c r="A75" s="343" t="s">
        <v>362</v>
      </c>
      <c r="B75" s="343"/>
      <c r="C75" s="343"/>
      <c r="D75" s="343"/>
      <c r="E75" s="343"/>
      <c r="F75" s="343"/>
      <c r="G75" s="8">
        <v>67</v>
      </c>
      <c r="H75" s="95">
        <v>0</v>
      </c>
      <c r="I75" s="95">
        <v>0</v>
      </c>
      <c r="J75" s="95">
        <v>0</v>
      </c>
      <c r="K75" s="95">
        <v>0</v>
      </c>
    </row>
    <row r="76" spans="1:11" x14ac:dyDescent="0.25">
      <c r="A76" s="345" t="s">
        <v>155</v>
      </c>
      <c r="B76" s="345"/>
      <c r="C76" s="345"/>
      <c r="D76" s="345"/>
      <c r="E76" s="345"/>
      <c r="F76" s="345"/>
      <c r="G76" s="346"/>
      <c r="H76" s="346"/>
      <c r="I76" s="346"/>
      <c r="J76" s="347"/>
      <c r="K76" s="347"/>
    </row>
    <row r="77" spans="1:11" ht="12.75" customHeight="1" x14ac:dyDescent="0.25">
      <c r="A77" s="338" t="s">
        <v>363</v>
      </c>
      <c r="B77" s="338"/>
      <c r="C77" s="338"/>
      <c r="D77" s="338"/>
      <c r="E77" s="338"/>
      <c r="F77" s="338"/>
      <c r="G77" s="8">
        <v>68</v>
      </c>
      <c r="H77" s="95">
        <v>0</v>
      </c>
      <c r="I77" s="95">
        <v>0</v>
      </c>
      <c r="J77" s="95">
        <v>0</v>
      </c>
      <c r="K77" s="95">
        <v>0</v>
      </c>
    </row>
    <row r="78" spans="1:11" ht="12.75" customHeight="1" x14ac:dyDescent="0.25">
      <c r="A78" s="348" t="s">
        <v>364</v>
      </c>
      <c r="B78" s="348"/>
      <c r="C78" s="348"/>
      <c r="D78" s="348"/>
      <c r="E78" s="348"/>
      <c r="F78" s="348"/>
      <c r="G78" s="20">
        <v>69</v>
      </c>
      <c r="H78" s="96">
        <v>0</v>
      </c>
      <c r="I78" s="96">
        <v>0</v>
      </c>
      <c r="J78" s="96">
        <v>0</v>
      </c>
      <c r="K78" s="96">
        <v>0</v>
      </c>
    </row>
    <row r="79" spans="1:11" ht="12.75" customHeight="1" x14ac:dyDescent="0.25">
      <c r="A79" s="348" t="s">
        <v>365</v>
      </c>
      <c r="B79" s="348"/>
      <c r="C79" s="348"/>
      <c r="D79" s="348"/>
      <c r="E79" s="348"/>
      <c r="F79" s="348"/>
      <c r="G79" s="20">
        <v>70</v>
      </c>
      <c r="H79" s="96">
        <v>0</v>
      </c>
      <c r="I79" s="96">
        <v>0</v>
      </c>
      <c r="J79" s="96">
        <v>0</v>
      </c>
      <c r="K79" s="96">
        <v>0</v>
      </c>
    </row>
    <row r="80" spans="1:11" ht="12.75" customHeight="1" x14ac:dyDescent="0.25">
      <c r="A80" s="338" t="s">
        <v>366</v>
      </c>
      <c r="B80" s="338"/>
      <c r="C80" s="338"/>
      <c r="D80" s="338"/>
      <c r="E80" s="338"/>
      <c r="F80" s="338"/>
      <c r="G80" s="8">
        <v>71</v>
      </c>
      <c r="H80" s="95">
        <v>0</v>
      </c>
      <c r="I80" s="95">
        <v>0</v>
      </c>
      <c r="J80" s="95">
        <v>0</v>
      </c>
      <c r="K80" s="95">
        <v>0</v>
      </c>
    </row>
    <row r="81" spans="1:11" ht="12.75" customHeight="1" x14ac:dyDescent="0.25">
      <c r="A81" s="338" t="s">
        <v>367</v>
      </c>
      <c r="B81" s="338"/>
      <c r="C81" s="338"/>
      <c r="D81" s="338"/>
      <c r="E81" s="338"/>
      <c r="F81" s="338"/>
      <c r="G81" s="8">
        <v>72</v>
      </c>
      <c r="H81" s="95">
        <v>0</v>
      </c>
      <c r="I81" s="95">
        <v>0</v>
      </c>
      <c r="J81" s="95">
        <v>0</v>
      </c>
      <c r="K81" s="95">
        <v>0</v>
      </c>
    </row>
    <row r="82" spans="1:11" ht="12.75" customHeight="1" x14ac:dyDescent="0.25">
      <c r="A82" s="343" t="s">
        <v>368</v>
      </c>
      <c r="B82" s="343"/>
      <c r="C82" s="343"/>
      <c r="D82" s="343"/>
      <c r="E82" s="343"/>
      <c r="F82" s="343"/>
      <c r="G82" s="8">
        <v>73</v>
      </c>
      <c r="H82" s="95">
        <v>0</v>
      </c>
      <c r="I82" s="95">
        <v>0</v>
      </c>
      <c r="J82" s="95">
        <v>0</v>
      </c>
      <c r="K82" s="95">
        <v>0</v>
      </c>
    </row>
    <row r="83" spans="1:11" ht="12.75" customHeight="1" x14ac:dyDescent="0.25">
      <c r="A83" s="343" t="s">
        <v>369</v>
      </c>
      <c r="B83" s="343"/>
      <c r="C83" s="343"/>
      <c r="D83" s="343"/>
      <c r="E83" s="343"/>
      <c r="F83" s="343"/>
      <c r="G83" s="8">
        <v>74</v>
      </c>
      <c r="H83" s="95">
        <v>0</v>
      </c>
      <c r="I83" s="95">
        <v>0</v>
      </c>
      <c r="J83" s="95">
        <v>0</v>
      </c>
      <c r="K83" s="95">
        <v>0</v>
      </c>
    </row>
    <row r="84" spans="1:11" x14ac:dyDescent="0.25">
      <c r="A84" s="345" t="s">
        <v>112</v>
      </c>
      <c r="B84" s="345"/>
      <c r="C84" s="345"/>
      <c r="D84" s="345"/>
      <c r="E84" s="345"/>
      <c r="F84" s="345"/>
      <c r="G84" s="346"/>
      <c r="H84" s="346"/>
      <c r="I84" s="346"/>
      <c r="J84" s="347"/>
      <c r="K84" s="347"/>
    </row>
    <row r="85" spans="1:11" ht="12.75" customHeight="1" x14ac:dyDescent="0.25">
      <c r="A85" s="349" t="s">
        <v>370</v>
      </c>
      <c r="B85" s="349"/>
      <c r="C85" s="349"/>
      <c r="D85" s="349"/>
      <c r="E85" s="349"/>
      <c r="F85" s="349"/>
      <c r="G85" s="8">
        <v>75</v>
      </c>
      <c r="H85" s="97">
        <f>H86+H87</f>
        <v>167573789</v>
      </c>
      <c r="I85" s="97">
        <f>I86+I87</f>
        <v>38331430</v>
      </c>
      <c r="J85" s="97">
        <f>J86+J87</f>
        <v>230565003</v>
      </c>
      <c r="K85" s="97">
        <f>K86+K87</f>
        <v>59153999</v>
      </c>
    </row>
    <row r="86" spans="1:11" ht="12.75" customHeight="1" x14ac:dyDescent="0.25">
      <c r="A86" s="350" t="s">
        <v>156</v>
      </c>
      <c r="B86" s="350"/>
      <c r="C86" s="350"/>
      <c r="D86" s="350"/>
      <c r="E86" s="350"/>
      <c r="F86" s="350"/>
      <c r="G86" s="7">
        <v>76</v>
      </c>
      <c r="H86" s="98">
        <v>110867143</v>
      </c>
      <c r="I86" s="98">
        <v>24488640</v>
      </c>
      <c r="J86" s="98">
        <v>156337495</v>
      </c>
      <c r="K86" s="98">
        <v>41241130</v>
      </c>
    </row>
    <row r="87" spans="1:11" ht="12.75" customHeight="1" x14ac:dyDescent="0.25">
      <c r="A87" s="350" t="s">
        <v>157</v>
      </c>
      <c r="B87" s="350"/>
      <c r="C87" s="350"/>
      <c r="D87" s="350"/>
      <c r="E87" s="350"/>
      <c r="F87" s="350"/>
      <c r="G87" s="7">
        <v>77</v>
      </c>
      <c r="H87" s="98">
        <v>56706646</v>
      </c>
      <c r="I87" s="98">
        <v>13842790</v>
      </c>
      <c r="J87" s="98">
        <v>74227508</v>
      </c>
      <c r="K87" s="98">
        <v>17912869</v>
      </c>
    </row>
    <row r="88" spans="1:11" x14ac:dyDescent="0.25">
      <c r="A88" s="351" t="s">
        <v>114</v>
      </c>
      <c r="B88" s="351"/>
      <c r="C88" s="351"/>
      <c r="D88" s="351"/>
      <c r="E88" s="351"/>
      <c r="F88" s="351"/>
      <c r="G88" s="352"/>
      <c r="H88" s="352"/>
      <c r="I88" s="352"/>
      <c r="J88" s="347"/>
      <c r="K88" s="347"/>
    </row>
    <row r="89" spans="1:11" ht="12.75" customHeight="1" x14ac:dyDescent="0.25">
      <c r="A89" s="320" t="s">
        <v>158</v>
      </c>
      <c r="B89" s="320"/>
      <c r="C89" s="320"/>
      <c r="D89" s="320"/>
      <c r="E89" s="320"/>
      <c r="F89" s="320"/>
      <c r="G89" s="7">
        <v>78</v>
      </c>
      <c r="H89" s="98">
        <v>167573789</v>
      </c>
      <c r="I89" s="98">
        <v>38331430</v>
      </c>
      <c r="J89" s="98">
        <v>230565003</v>
      </c>
      <c r="K89" s="98">
        <v>59153999</v>
      </c>
    </row>
    <row r="90" spans="1:11" ht="24" customHeight="1" x14ac:dyDescent="0.25">
      <c r="A90" s="306" t="s">
        <v>417</v>
      </c>
      <c r="B90" s="306"/>
      <c r="C90" s="306"/>
      <c r="D90" s="306"/>
      <c r="E90" s="306"/>
      <c r="F90" s="306"/>
      <c r="G90" s="8">
        <v>79</v>
      </c>
      <c r="H90" s="99">
        <f>H91+H98</f>
        <v>-28650</v>
      </c>
      <c r="I90" s="99">
        <f>I91+I98</f>
        <v>-277429</v>
      </c>
      <c r="J90" s="99">
        <f t="shared" ref="J90:K90" si="8">J91+J98</f>
        <v>-1373289</v>
      </c>
      <c r="K90" s="99">
        <f t="shared" si="8"/>
        <v>-748709</v>
      </c>
    </row>
    <row r="91" spans="1:11" ht="24" customHeight="1" x14ac:dyDescent="0.25">
      <c r="A91" s="353" t="s">
        <v>422</v>
      </c>
      <c r="B91" s="353"/>
      <c r="C91" s="353"/>
      <c r="D91" s="353"/>
      <c r="E91" s="353"/>
      <c r="F91" s="353"/>
      <c r="G91" s="8">
        <v>80</v>
      </c>
      <c r="H91" s="99">
        <f>SUM(H92:H96)</f>
        <v>0</v>
      </c>
      <c r="I91" s="99">
        <f>SUM(I92:I96)</f>
        <v>0</v>
      </c>
      <c r="J91" s="99">
        <f>SUM(J92:J96)</f>
        <v>0</v>
      </c>
      <c r="K91" s="99">
        <f>SUM(K92:K96)</f>
        <v>0</v>
      </c>
    </row>
    <row r="92" spans="1:11" ht="25.5" customHeight="1" x14ac:dyDescent="0.25">
      <c r="A92" s="342" t="s">
        <v>371</v>
      </c>
      <c r="B92" s="342"/>
      <c r="C92" s="342"/>
      <c r="D92" s="342"/>
      <c r="E92" s="342"/>
      <c r="F92" s="342"/>
      <c r="G92" s="7">
        <v>81</v>
      </c>
      <c r="H92" s="98">
        <v>0</v>
      </c>
      <c r="I92" s="98">
        <v>0</v>
      </c>
      <c r="J92" s="98">
        <v>0</v>
      </c>
      <c r="K92" s="98">
        <v>0</v>
      </c>
    </row>
    <row r="93" spans="1:11" ht="38.25" customHeight="1" x14ac:dyDescent="0.25">
      <c r="A93" s="342" t="s">
        <v>372</v>
      </c>
      <c r="B93" s="342"/>
      <c r="C93" s="342"/>
      <c r="D93" s="342"/>
      <c r="E93" s="342"/>
      <c r="F93" s="342"/>
      <c r="G93" s="7">
        <v>82</v>
      </c>
      <c r="H93" s="98">
        <v>0</v>
      </c>
      <c r="I93" s="98">
        <v>0</v>
      </c>
      <c r="J93" s="98">
        <v>0</v>
      </c>
      <c r="K93" s="98">
        <v>0</v>
      </c>
    </row>
    <row r="94" spans="1:11" ht="38.25" customHeight="1" x14ac:dyDescent="0.25">
      <c r="A94" s="342" t="s">
        <v>373</v>
      </c>
      <c r="B94" s="342"/>
      <c r="C94" s="342"/>
      <c r="D94" s="342"/>
      <c r="E94" s="342"/>
      <c r="F94" s="342"/>
      <c r="G94" s="7">
        <v>83</v>
      </c>
      <c r="H94" s="98">
        <v>0</v>
      </c>
      <c r="I94" s="98">
        <v>0</v>
      </c>
      <c r="J94" s="98">
        <v>0</v>
      </c>
      <c r="K94" s="98">
        <v>0</v>
      </c>
    </row>
    <row r="95" spans="1:11" x14ac:dyDescent="0.25">
      <c r="A95" s="342" t="s">
        <v>374</v>
      </c>
      <c r="B95" s="342"/>
      <c r="C95" s="342"/>
      <c r="D95" s="342"/>
      <c r="E95" s="342"/>
      <c r="F95" s="342"/>
      <c r="G95" s="7">
        <v>84</v>
      </c>
      <c r="H95" s="98">
        <v>0</v>
      </c>
      <c r="I95" s="98">
        <v>0</v>
      </c>
      <c r="J95" s="98">
        <v>0</v>
      </c>
      <c r="K95" s="98">
        <v>0</v>
      </c>
    </row>
    <row r="96" spans="1:11" x14ac:dyDescent="0.25">
      <c r="A96" s="342" t="s">
        <v>375</v>
      </c>
      <c r="B96" s="342"/>
      <c r="C96" s="342"/>
      <c r="D96" s="342"/>
      <c r="E96" s="342"/>
      <c r="F96" s="342"/>
      <c r="G96" s="7">
        <v>85</v>
      </c>
      <c r="H96" s="98">
        <v>0</v>
      </c>
      <c r="I96" s="98">
        <v>0</v>
      </c>
      <c r="J96" s="98">
        <v>0</v>
      </c>
      <c r="K96" s="98">
        <v>0</v>
      </c>
    </row>
    <row r="97" spans="1:11" ht="26.25" customHeight="1" x14ac:dyDescent="0.25">
      <c r="A97" s="342" t="s">
        <v>376</v>
      </c>
      <c r="B97" s="342"/>
      <c r="C97" s="342"/>
      <c r="D97" s="342"/>
      <c r="E97" s="342"/>
      <c r="F97" s="342"/>
      <c r="G97" s="7">
        <v>86</v>
      </c>
      <c r="H97" s="98">
        <v>0</v>
      </c>
      <c r="I97" s="98">
        <v>0</v>
      </c>
      <c r="J97" s="98">
        <v>0</v>
      </c>
      <c r="K97" s="98">
        <v>0</v>
      </c>
    </row>
    <row r="98" spans="1:11" ht="25.5" customHeight="1" x14ac:dyDescent="0.25">
      <c r="A98" s="353" t="s">
        <v>446</v>
      </c>
      <c r="B98" s="353"/>
      <c r="C98" s="353"/>
      <c r="D98" s="353"/>
      <c r="E98" s="353"/>
      <c r="F98" s="353"/>
      <c r="G98" s="8">
        <v>87</v>
      </c>
      <c r="H98" s="99">
        <f>SUM(H99:H107)</f>
        <v>-28650</v>
      </c>
      <c r="I98" s="99">
        <f>SUM(I99:I107)</f>
        <v>-277429</v>
      </c>
      <c r="J98" s="99">
        <f>SUM(J99:J107)</f>
        <v>-1373289</v>
      </c>
      <c r="K98" s="99">
        <f>SUM(K99:K107)</f>
        <v>-748709</v>
      </c>
    </row>
    <row r="99" spans="1:11" x14ac:dyDescent="0.25">
      <c r="A99" s="354" t="s">
        <v>159</v>
      </c>
      <c r="B99" s="354"/>
      <c r="C99" s="354"/>
      <c r="D99" s="354"/>
      <c r="E99" s="354"/>
      <c r="F99" s="354"/>
      <c r="G99" s="7">
        <v>88</v>
      </c>
      <c r="H99" s="98">
        <v>-28650</v>
      </c>
      <c r="I99" s="98">
        <v>-277429</v>
      </c>
      <c r="J99" s="98">
        <v>-1373289</v>
      </c>
      <c r="K99" s="98">
        <v>-748709</v>
      </c>
    </row>
    <row r="100" spans="1:11" x14ac:dyDescent="0.25">
      <c r="A100" s="354" t="s">
        <v>440</v>
      </c>
      <c r="B100" s="354"/>
      <c r="C100" s="354"/>
      <c r="D100" s="354"/>
      <c r="E100" s="354"/>
      <c r="F100" s="354"/>
      <c r="G100" s="7">
        <v>89</v>
      </c>
      <c r="H100" s="98">
        <v>0</v>
      </c>
      <c r="I100" s="98">
        <v>0</v>
      </c>
      <c r="J100" s="98">
        <v>0</v>
      </c>
      <c r="K100" s="98">
        <v>0</v>
      </c>
    </row>
    <row r="101" spans="1:11" ht="36" customHeight="1" x14ac:dyDescent="0.25">
      <c r="A101" s="342" t="s">
        <v>441</v>
      </c>
      <c r="B101" s="342"/>
      <c r="C101" s="342"/>
      <c r="D101" s="342"/>
      <c r="E101" s="342"/>
      <c r="F101" s="342"/>
      <c r="G101" s="7">
        <v>90</v>
      </c>
      <c r="H101" s="98">
        <v>0</v>
      </c>
      <c r="I101" s="98">
        <v>0</v>
      </c>
      <c r="J101" s="98">
        <v>0</v>
      </c>
      <c r="K101" s="98">
        <v>0</v>
      </c>
    </row>
    <row r="102" spans="1:11" ht="22.2" customHeight="1" x14ac:dyDescent="0.25">
      <c r="A102" s="354" t="s">
        <v>160</v>
      </c>
      <c r="B102" s="354"/>
      <c r="C102" s="354"/>
      <c r="D102" s="354"/>
      <c r="E102" s="354"/>
      <c r="F102" s="354"/>
      <c r="G102" s="7">
        <v>91</v>
      </c>
      <c r="H102" s="98">
        <v>0</v>
      </c>
      <c r="I102" s="98">
        <v>0</v>
      </c>
      <c r="J102" s="98">
        <v>0</v>
      </c>
      <c r="K102" s="98">
        <v>0</v>
      </c>
    </row>
    <row r="103" spans="1:11" ht="22.2" customHeight="1" x14ac:dyDescent="0.25">
      <c r="A103" s="354" t="s">
        <v>161</v>
      </c>
      <c r="B103" s="354"/>
      <c r="C103" s="354"/>
      <c r="D103" s="354"/>
      <c r="E103" s="354"/>
      <c r="F103" s="354"/>
      <c r="G103" s="7">
        <v>92</v>
      </c>
      <c r="H103" s="98">
        <v>0</v>
      </c>
      <c r="I103" s="98">
        <v>0</v>
      </c>
      <c r="J103" s="98">
        <v>0</v>
      </c>
      <c r="K103" s="98">
        <v>0</v>
      </c>
    </row>
    <row r="104" spans="1:11" ht="22.2" customHeight="1" x14ac:dyDescent="0.25">
      <c r="A104" s="354" t="s">
        <v>162</v>
      </c>
      <c r="B104" s="354"/>
      <c r="C104" s="354"/>
      <c r="D104" s="354"/>
      <c r="E104" s="354"/>
      <c r="F104" s="354"/>
      <c r="G104" s="7">
        <v>93</v>
      </c>
      <c r="H104" s="98">
        <v>0</v>
      </c>
      <c r="I104" s="98">
        <v>0</v>
      </c>
      <c r="J104" s="98">
        <v>0</v>
      </c>
      <c r="K104" s="98">
        <v>0</v>
      </c>
    </row>
    <row r="105" spans="1:11" ht="12.75" customHeight="1" x14ac:dyDescent="0.25">
      <c r="A105" s="342" t="s">
        <v>442</v>
      </c>
      <c r="B105" s="342"/>
      <c r="C105" s="342"/>
      <c r="D105" s="342"/>
      <c r="E105" s="342"/>
      <c r="F105" s="342"/>
      <c r="G105" s="7">
        <v>94</v>
      </c>
      <c r="H105" s="98">
        <v>0</v>
      </c>
      <c r="I105" s="98">
        <v>0</v>
      </c>
      <c r="J105" s="98">
        <v>0</v>
      </c>
      <c r="K105" s="98">
        <v>0</v>
      </c>
    </row>
    <row r="106" spans="1:11" ht="26.25" customHeight="1" x14ac:dyDescent="0.25">
      <c r="A106" s="342" t="s">
        <v>443</v>
      </c>
      <c r="B106" s="342"/>
      <c r="C106" s="342"/>
      <c r="D106" s="342"/>
      <c r="E106" s="342"/>
      <c r="F106" s="342"/>
      <c r="G106" s="7">
        <v>95</v>
      </c>
      <c r="H106" s="98">
        <v>0</v>
      </c>
      <c r="I106" s="98">
        <v>0</v>
      </c>
      <c r="J106" s="98">
        <v>0</v>
      </c>
      <c r="K106" s="98">
        <v>0</v>
      </c>
    </row>
    <row r="107" spans="1:11" x14ac:dyDescent="0.25">
      <c r="A107" s="342" t="s">
        <v>444</v>
      </c>
      <c r="B107" s="342"/>
      <c r="C107" s="342"/>
      <c r="D107" s="342"/>
      <c r="E107" s="342"/>
      <c r="F107" s="342"/>
      <c r="G107" s="7">
        <v>96</v>
      </c>
      <c r="H107" s="98">
        <v>0</v>
      </c>
      <c r="I107" s="98">
        <v>0</v>
      </c>
      <c r="J107" s="98">
        <v>0</v>
      </c>
      <c r="K107" s="98">
        <v>0</v>
      </c>
    </row>
    <row r="108" spans="1:11" ht="24.75" customHeight="1" x14ac:dyDescent="0.25">
      <c r="A108" s="342" t="s">
        <v>445</v>
      </c>
      <c r="B108" s="342"/>
      <c r="C108" s="342"/>
      <c r="D108" s="342"/>
      <c r="E108" s="342"/>
      <c r="F108" s="342"/>
      <c r="G108" s="7">
        <v>97</v>
      </c>
      <c r="H108" s="98">
        <v>0</v>
      </c>
      <c r="I108" s="98">
        <v>0</v>
      </c>
      <c r="J108" s="98">
        <v>0</v>
      </c>
      <c r="K108" s="98">
        <v>0</v>
      </c>
    </row>
    <row r="109" spans="1:11" ht="22.95" customHeight="1" x14ac:dyDescent="0.25">
      <c r="A109" s="306" t="s">
        <v>447</v>
      </c>
      <c r="B109" s="306"/>
      <c r="C109" s="306"/>
      <c r="D109" s="306"/>
      <c r="E109" s="306"/>
      <c r="F109" s="306"/>
      <c r="G109" s="8">
        <v>98</v>
      </c>
      <c r="H109" s="99">
        <f>H91+H98-H108-H97</f>
        <v>-28650</v>
      </c>
      <c r="I109" s="99">
        <f>I91+I98-I108-I97</f>
        <v>-277429</v>
      </c>
      <c r="J109" s="99">
        <f>J91+J98-J108-J97</f>
        <v>-1373289</v>
      </c>
      <c r="K109" s="99">
        <f>K91+K98-K108-K97</f>
        <v>-748709</v>
      </c>
    </row>
    <row r="110" spans="1:11" ht="28.2" customHeight="1" x14ac:dyDescent="0.25">
      <c r="A110" s="306" t="s">
        <v>448</v>
      </c>
      <c r="B110" s="306"/>
      <c r="C110" s="306"/>
      <c r="D110" s="306"/>
      <c r="E110" s="306"/>
      <c r="F110" s="306"/>
      <c r="G110" s="8">
        <v>99</v>
      </c>
      <c r="H110" s="97">
        <f>H89+H109</f>
        <v>167545139</v>
      </c>
      <c r="I110" s="97">
        <f t="shared" ref="I110:K110" si="9">I89+I109</f>
        <v>38054001</v>
      </c>
      <c r="J110" s="97">
        <f t="shared" si="9"/>
        <v>229191714</v>
      </c>
      <c r="K110" s="97">
        <f t="shared" si="9"/>
        <v>58405290</v>
      </c>
    </row>
    <row r="111" spans="1:11" x14ac:dyDescent="0.25">
      <c r="A111" s="345" t="s">
        <v>163</v>
      </c>
      <c r="B111" s="345"/>
      <c r="C111" s="345"/>
      <c r="D111" s="345"/>
      <c r="E111" s="345"/>
      <c r="F111" s="345"/>
      <c r="G111" s="346"/>
      <c r="H111" s="346"/>
      <c r="I111" s="346"/>
      <c r="J111" s="347"/>
      <c r="K111" s="347"/>
    </row>
    <row r="112" spans="1:11" ht="26.4" customHeight="1" x14ac:dyDescent="0.25">
      <c r="A112" s="349" t="s">
        <v>377</v>
      </c>
      <c r="B112" s="349"/>
      <c r="C112" s="349"/>
      <c r="D112" s="349"/>
      <c r="E112" s="349"/>
      <c r="F112" s="349"/>
      <c r="G112" s="8">
        <v>100</v>
      </c>
      <c r="H112" s="97">
        <f>H113+H114</f>
        <v>167545139</v>
      </c>
      <c r="I112" s="97">
        <f>I113+I114</f>
        <v>38054001</v>
      </c>
      <c r="J112" s="97">
        <f>J113+J114</f>
        <v>229191714</v>
      </c>
      <c r="K112" s="97">
        <f>K113+K114</f>
        <v>58405290</v>
      </c>
    </row>
    <row r="113" spans="1:11" ht="12.75" customHeight="1" x14ac:dyDescent="0.25">
      <c r="A113" s="350" t="s">
        <v>113</v>
      </c>
      <c r="B113" s="350"/>
      <c r="C113" s="350"/>
      <c r="D113" s="350"/>
      <c r="E113" s="350"/>
      <c r="F113" s="350"/>
      <c r="G113" s="7">
        <v>101</v>
      </c>
      <c r="H113" s="98">
        <v>110852033</v>
      </c>
      <c r="I113" s="98">
        <v>24342337</v>
      </c>
      <c r="J113" s="98">
        <v>155613297</v>
      </c>
      <c r="K113" s="98">
        <v>40846301</v>
      </c>
    </row>
    <row r="114" spans="1:11" ht="12.75" customHeight="1" x14ac:dyDescent="0.25">
      <c r="A114" s="350" t="s">
        <v>164</v>
      </c>
      <c r="B114" s="350"/>
      <c r="C114" s="350"/>
      <c r="D114" s="350"/>
      <c r="E114" s="350"/>
      <c r="F114" s="350"/>
      <c r="G114" s="7">
        <v>102</v>
      </c>
      <c r="H114" s="98">
        <v>56693106</v>
      </c>
      <c r="I114" s="98">
        <v>13711664</v>
      </c>
      <c r="J114" s="98">
        <v>73578417</v>
      </c>
      <c r="K114" s="98">
        <v>17558989</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fitToHeight="0" orientation="portrait" r:id="rId1"/>
  <headerFooter alignWithMargins="0">
    <oddHeader>&amp;C&amp;"Aptos"&amp;10&amp;K000000 Interno&amp;1#_x000D_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Normal="100" zoomScaleSheetLayoutView="100" workbookViewId="0">
      <selection activeCell="H12" sqref="H12"/>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355" t="s">
        <v>165</v>
      </c>
      <c r="B1" s="356"/>
      <c r="C1" s="356"/>
      <c r="D1" s="356"/>
      <c r="E1" s="356"/>
      <c r="F1" s="356"/>
      <c r="G1" s="356"/>
      <c r="H1" s="356"/>
      <c r="I1" s="356"/>
    </row>
    <row r="2" spans="1:9" x14ac:dyDescent="0.25">
      <c r="A2" s="357" t="s">
        <v>611</v>
      </c>
      <c r="B2" s="310"/>
      <c r="C2" s="310"/>
      <c r="D2" s="310"/>
      <c r="E2" s="310"/>
      <c r="F2" s="310"/>
      <c r="G2" s="310"/>
      <c r="H2" s="310"/>
      <c r="I2" s="310"/>
    </row>
    <row r="3" spans="1:9" x14ac:dyDescent="0.25">
      <c r="A3" s="359" t="s">
        <v>438</v>
      </c>
      <c r="B3" s="360"/>
      <c r="C3" s="360"/>
      <c r="D3" s="360"/>
      <c r="E3" s="360"/>
      <c r="F3" s="360"/>
      <c r="G3" s="360"/>
      <c r="H3" s="360"/>
      <c r="I3" s="360"/>
    </row>
    <row r="4" spans="1:9" x14ac:dyDescent="0.25">
      <c r="A4" s="358" t="s">
        <v>479</v>
      </c>
      <c r="B4" s="313"/>
      <c r="C4" s="313"/>
      <c r="D4" s="313"/>
      <c r="E4" s="313"/>
      <c r="F4" s="313"/>
      <c r="G4" s="313"/>
      <c r="H4" s="313"/>
      <c r="I4" s="314"/>
    </row>
    <row r="5" spans="1:9" ht="22.2" x14ac:dyDescent="0.25">
      <c r="A5" s="363" t="s">
        <v>2</v>
      </c>
      <c r="B5" s="318"/>
      <c r="C5" s="318"/>
      <c r="D5" s="318"/>
      <c r="E5" s="318"/>
      <c r="F5" s="318"/>
      <c r="G5" s="28" t="s">
        <v>103</v>
      </c>
      <c r="H5" s="29" t="s">
        <v>299</v>
      </c>
      <c r="I5" s="29" t="s">
        <v>278</v>
      </c>
    </row>
    <row r="6" spans="1:9" x14ac:dyDescent="0.25">
      <c r="A6" s="364">
        <v>1</v>
      </c>
      <c r="B6" s="318"/>
      <c r="C6" s="318"/>
      <c r="D6" s="318"/>
      <c r="E6" s="318"/>
      <c r="F6" s="318"/>
      <c r="G6" s="30">
        <v>2</v>
      </c>
      <c r="H6" s="29" t="s">
        <v>166</v>
      </c>
      <c r="I6" s="29" t="s">
        <v>167</v>
      </c>
    </row>
    <row r="7" spans="1:9" x14ac:dyDescent="0.25">
      <c r="A7" s="365" t="s">
        <v>168</v>
      </c>
      <c r="B7" s="365"/>
      <c r="C7" s="365"/>
      <c r="D7" s="365"/>
      <c r="E7" s="365"/>
      <c r="F7" s="365"/>
      <c r="G7" s="365"/>
      <c r="H7" s="365"/>
      <c r="I7" s="365"/>
    </row>
    <row r="8" spans="1:9" ht="12.75" customHeight="1" x14ac:dyDescent="0.25">
      <c r="A8" s="304" t="s">
        <v>169</v>
      </c>
      <c r="B8" s="304"/>
      <c r="C8" s="304"/>
      <c r="D8" s="304"/>
      <c r="E8" s="304"/>
      <c r="F8" s="304"/>
      <c r="G8" s="31">
        <v>1</v>
      </c>
      <c r="H8" s="100">
        <v>0</v>
      </c>
      <c r="I8" s="100">
        <v>0</v>
      </c>
    </row>
    <row r="9" spans="1:9" ht="12.75" customHeight="1" x14ac:dyDescent="0.25">
      <c r="A9" s="362" t="s">
        <v>170</v>
      </c>
      <c r="B9" s="362"/>
      <c r="C9" s="362"/>
      <c r="D9" s="362"/>
      <c r="E9" s="362"/>
      <c r="F9" s="362"/>
      <c r="G9" s="32">
        <v>2</v>
      </c>
      <c r="H9" s="101">
        <f>H10+H11+H12+H13+H14+H15+H16+H17</f>
        <v>0</v>
      </c>
      <c r="I9" s="101">
        <f>I10+I11+I12+I13+I14+I15+I16+I17</f>
        <v>0</v>
      </c>
    </row>
    <row r="10" spans="1:9" ht="12.75" customHeight="1" x14ac:dyDescent="0.25">
      <c r="A10" s="339" t="s">
        <v>171</v>
      </c>
      <c r="B10" s="339"/>
      <c r="C10" s="339"/>
      <c r="D10" s="339"/>
      <c r="E10" s="339"/>
      <c r="F10" s="339"/>
      <c r="G10" s="31">
        <v>3</v>
      </c>
      <c r="H10" s="100">
        <v>0</v>
      </c>
      <c r="I10" s="100">
        <v>0</v>
      </c>
    </row>
    <row r="11" spans="1:9" ht="22.2" customHeight="1" x14ac:dyDescent="0.25">
      <c r="A11" s="339" t="s">
        <v>172</v>
      </c>
      <c r="B11" s="339"/>
      <c r="C11" s="339"/>
      <c r="D11" s="339"/>
      <c r="E11" s="339"/>
      <c r="F11" s="339"/>
      <c r="G11" s="31">
        <v>4</v>
      </c>
      <c r="H11" s="100">
        <v>0</v>
      </c>
      <c r="I11" s="100">
        <v>0</v>
      </c>
    </row>
    <row r="12" spans="1:9" ht="23.4" customHeight="1" x14ac:dyDescent="0.25">
      <c r="A12" s="339" t="s">
        <v>173</v>
      </c>
      <c r="B12" s="339"/>
      <c r="C12" s="339"/>
      <c r="D12" s="339"/>
      <c r="E12" s="339"/>
      <c r="F12" s="339"/>
      <c r="G12" s="31">
        <v>5</v>
      </c>
      <c r="H12" s="100">
        <v>0</v>
      </c>
      <c r="I12" s="100">
        <v>0</v>
      </c>
    </row>
    <row r="13" spans="1:9" ht="12.75" customHeight="1" x14ac:dyDescent="0.25">
      <c r="A13" s="339" t="s">
        <v>174</v>
      </c>
      <c r="B13" s="339"/>
      <c r="C13" s="339"/>
      <c r="D13" s="339"/>
      <c r="E13" s="339"/>
      <c r="F13" s="339"/>
      <c r="G13" s="31">
        <v>6</v>
      </c>
      <c r="H13" s="100">
        <v>0</v>
      </c>
      <c r="I13" s="100">
        <v>0</v>
      </c>
    </row>
    <row r="14" spans="1:9" ht="12.75" customHeight="1" x14ac:dyDescent="0.25">
      <c r="A14" s="339" t="s">
        <v>175</v>
      </c>
      <c r="B14" s="339"/>
      <c r="C14" s="339"/>
      <c r="D14" s="339"/>
      <c r="E14" s="339"/>
      <c r="F14" s="339"/>
      <c r="G14" s="31">
        <v>7</v>
      </c>
      <c r="H14" s="100">
        <v>0</v>
      </c>
      <c r="I14" s="100">
        <v>0</v>
      </c>
    </row>
    <row r="15" spans="1:9" ht="12.75" customHeight="1" x14ac:dyDescent="0.25">
      <c r="A15" s="339" t="s">
        <v>176</v>
      </c>
      <c r="B15" s="339"/>
      <c r="C15" s="339"/>
      <c r="D15" s="339"/>
      <c r="E15" s="339"/>
      <c r="F15" s="339"/>
      <c r="G15" s="31">
        <v>8</v>
      </c>
      <c r="H15" s="100">
        <v>0</v>
      </c>
      <c r="I15" s="100">
        <v>0</v>
      </c>
    </row>
    <row r="16" spans="1:9" ht="12.75" customHeight="1" x14ac:dyDescent="0.25">
      <c r="A16" s="339" t="s">
        <v>177</v>
      </c>
      <c r="B16" s="339"/>
      <c r="C16" s="339"/>
      <c r="D16" s="339"/>
      <c r="E16" s="339"/>
      <c r="F16" s="339"/>
      <c r="G16" s="31">
        <v>9</v>
      </c>
      <c r="H16" s="100">
        <v>0</v>
      </c>
      <c r="I16" s="100">
        <v>0</v>
      </c>
    </row>
    <row r="17" spans="1:9" ht="25.2" customHeight="1" x14ac:dyDescent="0.25">
      <c r="A17" s="339" t="s">
        <v>178</v>
      </c>
      <c r="B17" s="339"/>
      <c r="C17" s="339"/>
      <c r="D17" s="339"/>
      <c r="E17" s="339"/>
      <c r="F17" s="339"/>
      <c r="G17" s="31">
        <v>10</v>
      </c>
      <c r="H17" s="100">
        <v>0</v>
      </c>
      <c r="I17" s="100">
        <v>0</v>
      </c>
    </row>
    <row r="18" spans="1:9" ht="28.2" customHeight="1" x14ac:dyDescent="0.25">
      <c r="A18" s="361" t="s">
        <v>304</v>
      </c>
      <c r="B18" s="361"/>
      <c r="C18" s="361"/>
      <c r="D18" s="361"/>
      <c r="E18" s="361"/>
      <c r="F18" s="361"/>
      <c r="G18" s="32">
        <v>11</v>
      </c>
      <c r="H18" s="101">
        <f>H8+H9</f>
        <v>0</v>
      </c>
      <c r="I18" s="101">
        <f>I8+I9</f>
        <v>0</v>
      </c>
    </row>
    <row r="19" spans="1:9" ht="12.75" customHeight="1" x14ac:dyDescent="0.25">
      <c r="A19" s="362" t="s">
        <v>179</v>
      </c>
      <c r="B19" s="362"/>
      <c r="C19" s="362"/>
      <c r="D19" s="362"/>
      <c r="E19" s="362"/>
      <c r="F19" s="362"/>
      <c r="G19" s="32">
        <v>12</v>
      </c>
      <c r="H19" s="101">
        <f>H20+H21+H22+H23</f>
        <v>0</v>
      </c>
      <c r="I19" s="101">
        <f>I20+I21+I22+I23</f>
        <v>0</v>
      </c>
    </row>
    <row r="20" spans="1:9" ht="12.75" customHeight="1" x14ac:dyDescent="0.25">
      <c r="A20" s="339" t="s">
        <v>180</v>
      </c>
      <c r="B20" s="339"/>
      <c r="C20" s="339"/>
      <c r="D20" s="339"/>
      <c r="E20" s="339"/>
      <c r="F20" s="339"/>
      <c r="G20" s="31">
        <v>13</v>
      </c>
      <c r="H20" s="100">
        <v>0</v>
      </c>
      <c r="I20" s="100">
        <v>0</v>
      </c>
    </row>
    <row r="21" spans="1:9" ht="12.75" customHeight="1" x14ac:dyDescent="0.25">
      <c r="A21" s="339" t="s">
        <v>181</v>
      </c>
      <c r="B21" s="339"/>
      <c r="C21" s="339"/>
      <c r="D21" s="339"/>
      <c r="E21" s="339"/>
      <c r="F21" s="339"/>
      <c r="G21" s="31">
        <v>14</v>
      </c>
      <c r="H21" s="100">
        <v>0</v>
      </c>
      <c r="I21" s="100">
        <v>0</v>
      </c>
    </row>
    <row r="22" spans="1:9" ht="12.75" customHeight="1" x14ac:dyDescent="0.25">
      <c r="A22" s="339" t="s">
        <v>182</v>
      </c>
      <c r="B22" s="339"/>
      <c r="C22" s="339"/>
      <c r="D22" s="339"/>
      <c r="E22" s="339"/>
      <c r="F22" s="339"/>
      <c r="G22" s="31">
        <v>15</v>
      </c>
      <c r="H22" s="100">
        <v>0</v>
      </c>
      <c r="I22" s="100">
        <v>0</v>
      </c>
    </row>
    <row r="23" spans="1:9" ht="12.75" customHeight="1" x14ac:dyDescent="0.25">
      <c r="A23" s="339" t="s">
        <v>183</v>
      </c>
      <c r="B23" s="339"/>
      <c r="C23" s="339"/>
      <c r="D23" s="339"/>
      <c r="E23" s="339"/>
      <c r="F23" s="339"/>
      <c r="G23" s="31">
        <v>16</v>
      </c>
      <c r="H23" s="100">
        <v>0</v>
      </c>
      <c r="I23" s="100">
        <v>0</v>
      </c>
    </row>
    <row r="24" spans="1:9" ht="12.75" customHeight="1" x14ac:dyDescent="0.25">
      <c r="A24" s="361" t="s">
        <v>184</v>
      </c>
      <c r="B24" s="361"/>
      <c r="C24" s="361"/>
      <c r="D24" s="361"/>
      <c r="E24" s="361"/>
      <c r="F24" s="361"/>
      <c r="G24" s="32">
        <v>17</v>
      </c>
      <c r="H24" s="101">
        <f>H18+H19</f>
        <v>0</v>
      </c>
      <c r="I24" s="101">
        <f>I18+I19</f>
        <v>0</v>
      </c>
    </row>
    <row r="25" spans="1:9" ht="12.75" customHeight="1" x14ac:dyDescent="0.25">
      <c r="A25" s="304" t="s">
        <v>185</v>
      </c>
      <c r="B25" s="304"/>
      <c r="C25" s="304"/>
      <c r="D25" s="304"/>
      <c r="E25" s="304"/>
      <c r="F25" s="304"/>
      <c r="G25" s="31">
        <v>18</v>
      </c>
      <c r="H25" s="100">
        <v>0</v>
      </c>
      <c r="I25" s="100">
        <v>0</v>
      </c>
    </row>
    <row r="26" spans="1:9" ht="12.75" customHeight="1" x14ac:dyDescent="0.25">
      <c r="A26" s="304" t="s">
        <v>186</v>
      </c>
      <c r="B26" s="304"/>
      <c r="C26" s="304"/>
      <c r="D26" s="304"/>
      <c r="E26" s="304"/>
      <c r="F26" s="304"/>
      <c r="G26" s="31">
        <v>19</v>
      </c>
      <c r="H26" s="100">
        <v>0</v>
      </c>
      <c r="I26" s="100">
        <v>0</v>
      </c>
    </row>
    <row r="27" spans="1:9" ht="25.95" customHeight="1" x14ac:dyDescent="0.25">
      <c r="A27" s="366" t="s">
        <v>187</v>
      </c>
      <c r="B27" s="366"/>
      <c r="C27" s="366"/>
      <c r="D27" s="366"/>
      <c r="E27" s="366"/>
      <c r="F27" s="366"/>
      <c r="G27" s="32">
        <v>20</v>
      </c>
      <c r="H27" s="101">
        <f>H24+H25+H26</f>
        <v>0</v>
      </c>
      <c r="I27" s="101">
        <f>I24+I25+I26</f>
        <v>0</v>
      </c>
    </row>
    <row r="28" spans="1:9" x14ac:dyDescent="0.25">
      <c r="A28" s="365" t="s">
        <v>188</v>
      </c>
      <c r="B28" s="365"/>
      <c r="C28" s="365"/>
      <c r="D28" s="365"/>
      <c r="E28" s="365"/>
      <c r="F28" s="365"/>
      <c r="G28" s="365"/>
      <c r="H28" s="365"/>
      <c r="I28" s="365"/>
    </row>
    <row r="29" spans="1:9" ht="30.6" customHeight="1" x14ac:dyDescent="0.25">
      <c r="A29" s="304" t="s">
        <v>189</v>
      </c>
      <c r="B29" s="304"/>
      <c r="C29" s="304"/>
      <c r="D29" s="304"/>
      <c r="E29" s="304"/>
      <c r="F29" s="304"/>
      <c r="G29" s="31">
        <v>21</v>
      </c>
      <c r="H29" s="102">
        <v>0</v>
      </c>
      <c r="I29" s="102">
        <v>0</v>
      </c>
    </row>
    <row r="30" spans="1:9" ht="12.75" customHeight="1" x14ac:dyDescent="0.25">
      <c r="A30" s="304" t="s">
        <v>190</v>
      </c>
      <c r="B30" s="304"/>
      <c r="C30" s="304"/>
      <c r="D30" s="304"/>
      <c r="E30" s="304"/>
      <c r="F30" s="304"/>
      <c r="G30" s="31">
        <v>22</v>
      </c>
      <c r="H30" s="102">
        <v>0</v>
      </c>
      <c r="I30" s="102">
        <v>0</v>
      </c>
    </row>
    <row r="31" spans="1:9" ht="12.75" customHeight="1" x14ac:dyDescent="0.25">
      <c r="A31" s="304" t="s">
        <v>191</v>
      </c>
      <c r="B31" s="304"/>
      <c r="C31" s="304"/>
      <c r="D31" s="304"/>
      <c r="E31" s="304"/>
      <c r="F31" s="304"/>
      <c r="G31" s="31">
        <v>23</v>
      </c>
      <c r="H31" s="102">
        <v>0</v>
      </c>
      <c r="I31" s="102">
        <v>0</v>
      </c>
    </row>
    <row r="32" spans="1:9" ht="12.75" customHeight="1" x14ac:dyDescent="0.25">
      <c r="A32" s="304" t="s">
        <v>192</v>
      </c>
      <c r="B32" s="304"/>
      <c r="C32" s="304"/>
      <c r="D32" s="304"/>
      <c r="E32" s="304"/>
      <c r="F32" s="304"/>
      <c r="G32" s="31">
        <v>24</v>
      </c>
      <c r="H32" s="102">
        <v>0</v>
      </c>
      <c r="I32" s="102">
        <v>0</v>
      </c>
    </row>
    <row r="33" spans="1:9" ht="12.75" customHeight="1" x14ac:dyDescent="0.25">
      <c r="A33" s="304" t="s">
        <v>193</v>
      </c>
      <c r="B33" s="304"/>
      <c r="C33" s="304"/>
      <c r="D33" s="304"/>
      <c r="E33" s="304"/>
      <c r="F33" s="304"/>
      <c r="G33" s="31">
        <v>25</v>
      </c>
      <c r="H33" s="102">
        <v>0</v>
      </c>
      <c r="I33" s="102">
        <v>0</v>
      </c>
    </row>
    <row r="34" spans="1:9" ht="12.75" customHeight="1" x14ac:dyDescent="0.25">
      <c r="A34" s="304" t="s">
        <v>194</v>
      </c>
      <c r="B34" s="304"/>
      <c r="C34" s="304"/>
      <c r="D34" s="304"/>
      <c r="E34" s="304"/>
      <c r="F34" s="304"/>
      <c r="G34" s="31">
        <v>26</v>
      </c>
      <c r="H34" s="102">
        <v>0</v>
      </c>
      <c r="I34" s="102">
        <v>0</v>
      </c>
    </row>
    <row r="35" spans="1:9" ht="26.4" customHeight="1" x14ac:dyDescent="0.25">
      <c r="A35" s="361" t="s">
        <v>195</v>
      </c>
      <c r="B35" s="361"/>
      <c r="C35" s="361"/>
      <c r="D35" s="361"/>
      <c r="E35" s="361"/>
      <c r="F35" s="361"/>
      <c r="G35" s="32">
        <v>27</v>
      </c>
      <c r="H35" s="103">
        <f>H29+H30+H31+H32+H33+H34</f>
        <v>0</v>
      </c>
      <c r="I35" s="103">
        <f>I29+I30+I31+I32+I33+I34</f>
        <v>0</v>
      </c>
    </row>
    <row r="36" spans="1:9" ht="22.95" customHeight="1" x14ac:dyDescent="0.25">
      <c r="A36" s="304" t="s">
        <v>196</v>
      </c>
      <c r="B36" s="304"/>
      <c r="C36" s="304"/>
      <c r="D36" s="304"/>
      <c r="E36" s="304"/>
      <c r="F36" s="304"/>
      <c r="G36" s="31">
        <v>28</v>
      </c>
      <c r="H36" s="102">
        <v>0</v>
      </c>
      <c r="I36" s="102">
        <v>0</v>
      </c>
    </row>
    <row r="37" spans="1:9" ht="12.75" customHeight="1" x14ac:dyDescent="0.25">
      <c r="A37" s="304" t="s">
        <v>197</v>
      </c>
      <c r="B37" s="304"/>
      <c r="C37" s="304"/>
      <c r="D37" s="304"/>
      <c r="E37" s="304"/>
      <c r="F37" s="304"/>
      <c r="G37" s="31">
        <v>29</v>
      </c>
      <c r="H37" s="102">
        <v>0</v>
      </c>
      <c r="I37" s="102">
        <v>0</v>
      </c>
    </row>
    <row r="38" spans="1:9" ht="12.75" customHeight="1" x14ac:dyDescent="0.25">
      <c r="A38" s="304" t="s">
        <v>198</v>
      </c>
      <c r="B38" s="304"/>
      <c r="C38" s="304"/>
      <c r="D38" s="304"/>
      <c r="E38" s="304"/>
      <c r="F38" s="304"/>
      <c r="G38" s="31">
        <v>30</v>
      </c>
      <c r="H38" s="102">
        <v>0</v>
      </c>
      <c r="I38" s="102">
        <v>0</v>
      </c>
    </row>
    <row r="39" spans="1:9" ht="12.75" customHeight="1" x14ac:dyDescent="0.25">
      <c r="A39" s="304" t="s">
        <v>199</v>
      </c>
      <c r="B39" s="304"/>
      <c r="C39" s="304"/>
      <c r="D39" s="304"/>
      <c r="E39" s="304"/>
      <c r="F39" s="304"/>
      <c r="G39" s="31">
        <v>31</v>
      </c>
      <c r="H39" s="102">
        <v>0</v>
      </c>
      <c r="I39" s="102">
        <v>0</v>
      </c>
    </row>
    <row r="40" spans="1:9" ht="12.75" customHeight="1" x14ac:dyDescent="0.25">
      <c r="A40" s="304" t="s">
        <v>200</v>
      </c>
      <c r="B40" s="304"/>
      <c r="C40" s="304"/>
      <c r="D40" s="304"/>
      <c r="E40" s="304"/>
      <c r="F40" s="304"/>
      <c r="G40" s="31">
        <v>32</v>
      </c>
      <c r="H40" s="102">
        <v>0</v>
      </c>
      <c r="I40" s="102">
        <v>0</v>
      </c>
    </row>
    <row r="41" spans="1:9" ht="24" customHeight="1" x14ac:dyDescent="0.25">
      <c r="A41" s="361" t="s">
        <v>201</v>
      </c>
      <c r="B41" s="361"/>
      <c r="C41" s="361"/>
      <c r="D41" s="361"/>
      <c r="E41" s="361"/>
      <c r="F41" s="361"/>
      <c r="G41" s="32">
        <v>33</v>
      </c>
      <c r="H41" s="103">
        <f>H36+H37+H38+H39+H40</f>
        <v>0</v>
      </c>
      <c r="I41" s="103">
        <f>I36+I37+I38+I39+I40</f>
        <v>0</v>
      </c>
    </row>
    <row r="42" spans="1:9" ht="29.4" customHeight="1" x14ac:dyDescent="0.25">
      <c r="A42" s="366" t="s">
        <v>202</v>
      </c>
      <c r="B42" s="366"/>
      <c r="C42" s="366"/>
      <c r="D42" s="366"/>
      <c r="E42" s="366"/>
      <c r="F42" s="366"/>
      <c r="G42" s="32">
        <v>34</v>
      </c>
      <c r="H42" s="103">
        <f>H35+H41</f>
        <v>0</v>
      </c>
      <c r="I42" s="103">
        <f>I35+I41</f>
        <v>0</v>
      </c>
    </row>
    <row r="43" spans="1:9" x14ac:dyDescent="0.25">
      <c r="A43" s="365" t="s">
        <v>203</v>
      </c>
      <c r="B43" s="365"/>
      <c r="C43" s="365"/>
      <c r="D43" s="365"/>
      <c r="E43" s="365"/>
      <c r="F43" s="365"/>
      <c r="G43" s="365"/>
      <c r="H43" s="365"/>
      <c r="I43" s="365"/>
    </row>
    <row r="44" spans="1:9" ht="12.75" customHeight="1" x14ac:dyDescent="0.25">
      <c r="A44" s="304" t="s">
        <v>204</v>
      </c>
      <c r="B44" s="304"/>
      <c r="C44" s="304"/>
      <c r="D44" s="304"/>
      <c r="E44" s="304"/>
      <c r="F44" s="304"/>
      <c r="G44" s="31">
        <v>35</v>
      </c>
      <c r="H44" s="102">
        <v>0</v>
      </c>
      <c r="I44" s="102">
        <v>0</v>
      </c>
    </row>
    <row r="45" spans="1:9" ht="25.2" customHeight="1" x14ac:dyDescent="0.25">
      <c r="A45" s="304" t="s">
        <v>205</v>
      </c>
      <c r="B45" s="304"/>
      <c r="C45" s="304"/>
      <c r="D45" s="304"/>
      <c r="E45" s="304"/>
      <c r="F45" s="304"/>
      <c r="G45" s="31">
        <v>36</v>
      </c>
      <c r="H45" s="102">
        <v>0</v>
      </c>
      <c r="I45" s="102">
        <v>0</v>
      </c>
    </row>
    <row r="46" spans="1:9" ht="12.75" customHeight="1" x14ac:dyDescent="0.25">
      <c r="A46" s="304" t="s">
        <v>206</v>
      </c>
      <c r="B46" s="304"/>
      <c r="C46" s="304"/>
      <c r="D46" s="304"/>
      <c r="E46" s="304"/>
      <c r="F46" s="304"/>
      <c r="G46" s="31">
        <v>37</v>
      </c>
      <c r="H46" s="102">
        <v>0</v>
      </c>
      <c r="I46" s="102">
        <v>0</v>
      </c>
    </row>
    <row r="47" spans="1:9" ht="12.75" customHeight="1" x14ac:dyDescent="0.25">
      <c r="A47" s="304" t="s">
        <v>207</v>
      </c>
      <c r="B47" s="304"/>
      <c r="C47" s="304"/>
      <c r="D47" s="304"/>
      <c r="E47" s="304"/>
      <c r="F47" s="304"/>
      <c r="G47" s="31">
        <v>38</v>
      </c>
      <c r="H47" s="102">
        <v>0</v>
      </c>
      <c r="I47" s="102">
        <v>0</v>
      </c>
    </row>
    <row r="48" spans="1:9" ht="22.2" customHeight="1" x14ac:dyDescent="0.25">
      <c r="A48" s="361" t="s">
        <v>208</v>
      </c>
      <c r="B48" s="361"/>
      <c r="C48" s="361"/>
      <c r="D48" s="361"/>
      <c r="E48" s="361"/>
      <c r="F48" s="361"/>
      <c r="G48" s="32">
        <v>39</v>
      </c>
      <c r="H48" s="103">
        <f>H44+H45+H46+H47</f>
        <v>0</v>
      </c>
      <c r="I48" s="103">
        <f>I44+I45+I46+I47</f>
        <v>0</v>
      </c>
    </row>
    <row r="49" spans="1:9" ht="24.6" customHeight="1" x14ac:dyDescent="0.25">
      <c r="A49" s="304" t="s">
        <v>303</v>
      </c>
      <c r="B49" s="304"/>
      <c r="C49" s="304"/>
      <c r="D49" s="304"/>
      <c r="E49" s="304"/>
      <c r="F49" s="304"/>
      <c r="G49" s="31">
        <v>40</v>
      </c>
      <c r="H49" s="102">
        <v>0</v>
      </c>
      <c r="I49" s="102">
        <v>0</v>
      </c>
    </row>
    <row r="50" spans="1:9" ht="12.75" customHeight="1" x14ac:dyDescent="0.25">
      <c r="A50" s="304" t="s">
        <v>209</v>
      </c>
      <c r="B50" s="304"/>
      <c r="C50" s="304"/>
      <c r="D50" s="304"/>
      <c r="E50" s="304"/>
      <c r="F50" s="304"/>
      <c r="G50" s="31">
        <v>41</v>
      </c>
      <c r="H50" s="102">
        <v>0</v>
      </c>
      <c r="I50" s="102">
        <v>0</v>
      </c>
    </row>
    <row r="51" spans="1:9" ht="12.75" customHeight="1" x14ac:dyDescent="0.25">
      <c r="A51" s="304" t="s">
        <v>210</v>
      </c>
      <c r="B51" s="304"/>
      <c r="C51" s="304"/>
      <c r="D51" s="304"/>
      <c r="E51" s="304"/>
      <c r="F51" s="304"/>
      <c r="G51" s="31">
        <v>42</v>
      </c>
      <c r="H51" s="102">
        <v>0</v>
      </c>
      <c r="I51" s="102">
        <v>0</v>
      </c>
    </row>
    <row r="52" spans="1:9" ht="22.95" customHeight="1" x14ac:dyDescent="0.25">
      <c r="A52" s="304" t="s">
        <v>211</v>
      </c>
      <c r="B52" s="304"/>
      <c r="C52" s="304"/>
      <c r="D52" s="304"/>
      <c r="E52" s="304"/>
      <c r="F52" s="304"/>
      <c r="G52" s="31">
        <v>43</v>
      </c>
      <c r="H52" s="102">
        <v>0</v>
      </c>
      <c r="I52" s="102">
        <v>0</v>
      </c>
    </row>
    <row r="53" spans="1:9" ht="12.75" customHeight="1" x14ac:dyDescent="0.25">
      <c r="A53" s="304" t="s">
        <v>212</v>
      </c>
      <c r="B53" s="304"/>
      <c r="C53" s="304"/>
      <c r="D53" s="304"/>
      <c r="E53" s="304"/>
      <c r="F53" s="304"/>
      <c r="G53" s="31">
        <v>44</v>
      </c>
      <c r="H53" s="102">
        <v>0</v>
      </c>
      <c r="I53" s="102">
        <v>0</v>
      </c>
    </row>
    <row r="54" spans="1:9" ht="30.6" customHeight="1" x14ac:dyDescent="0.25">
      <c r="A54" s="361" t="s">
        <v>213</v>
      </c>
      <c r="B54" s="361"/>
      <c r="C54" s="361"/>
      <c r="D54" s="361"/>
      <c r="E54" s="361"/>
      <c r="F54" s="361"/>
      <c r="G54" s="32">
        <v>45</v>
      </c>
      <c r="H54" s="103">
        <f>H49+H50+H51+H52+H53</f>
        <v>0</v>
      </c>
      <c r="I54" s="103">
        <f>I49+I50+I51+I52+I53</f>
        <v>0</v>
      </c>
    </row>
    <row r="55" spans="1:9" ht="29.4" customHeight="1" x14ac:dyDescent="0.25">
      <c r="A55" s="366" t="s">
        <v>214</v>
      </c>
      <c r="B55" s="366"/>
      <c r="C55" s="366"/>
      <c r="D55" s="366"/>
      <c r="E55" s="366"/>
      <c r="F55" s="366"/>
      <c r="G55" s="32">
        <v>46</v>
      </c>
      <c r="H55" s="103">
        <f>H48+H54</f>
        <v>0</v>
      </c>
      <c r="I55" s="103">
        <f>I48+I54</f>
        <v>0</v>
      </c>
    </row>
    <row r="56" spans="1:9" x14ac:dyDescent="0.25">
      <c r="A56" s="304" t="s">
        <v>215</v>
      </c>
      <c r="B56" s="304"/>
      <c r="C56" s="304"/>
      <c r="D56" s="304"/>
      <c r="E56" s="304"/>
      <c r="F56" s="304"/>
      <c r="G56" s="31">
        <v>47</v>
      </c>
      <c r="H56" s="102">
        <v>0</v>
      </c>
      <c r="I56" s="102">
        <v>0</v>
      </c>
    </row>
    <row r="57" spans="1:9" ht="26.4" customHeight="1" x14ac:dyDescent="0.25">
      <c r="A57" s="366" t="s">
        <v>216</v>
      </c>
      <c r="B57" s="366"/>
      <c r="C57" s="366"/>
      <c r="D57" s="366"/>
      <c r="E57" s="366"/>
      <c r="F57" s="366"/>
      <c r="G57" s="32">
        <v>48</v>
      </c>
      <c r="H57" s="103">
        <f>H27+H42+H55+H56</f>
        <v>0</v>
      </c>
      <c r="I57" s="103">
        <f>I27+I42+I55+I56</f>
        <v>0</v>
      </c>
    </row>
    <row r="58" spans="1:9" x14ac:dyDescent="0.25">
      <c r="A58" s="367" t="s">
        <v>217</v>
      </c>
      <c r="B58" s="367"/>
      <c r="C58" s="367"/>
      <c r="D58" s="367"/>
      <c r="E58" s="367"/>
      <c r="F58" s="367"/>
      <c r="G58" s="31">
        <v>49</v>
      </c>
      <c r="H58" s="102">
        <v>0</v>
      </c>
      <c r="I58" s="102">
        <v>0</v>
      </c>
    </row>
    <row r="59" spans="1:9" ht="31.2" customHeight="1" x14ac:dyDescent="0.25">
      <c r="A59" s="366" t="s">
        <v>218</v>
      </c>
      <c r="B59" s="366"/>
      <c r="C59" s="366"/>
      <c r="D59" s="366"/>
      <c r="E59" s="366"/>
      <c r="F59" s="366"/>
      <c r="G59" s="32">
        <v>50</v>
      </c>
      <c r="H59" s="103">
        <f>H57+H58</f>
        <v>0</v>
      </c>
      <c r="I59" s="103">
        <f>I57+I58</f>
        <v>0</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oddHeader>&amp;C&amp;"Aptos"&amp;10&amp;K000000 Interno&amp;1#_x000D_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topLeftCell="A30" zoomScaleNormal="100" zoomScaleSheetLayoutView="100" workbookViewId="0">
      <selection activeCell="H17" sqref="H17"/>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355" t="s">
        <v>219</v>
      </c>
      <c r="B1" s="356"/>
      <c r="C1" s="356"/>
      <c r="D1" s="356"/>
      <c r="E1" s="356"/>
      <c r="F1" s="356"/>
      <c r="G1" s="356"/>
      <c r="H1" s="356"/>
      <c r="I1" s="356"/>
    </row>
    <row r="2" spans="1:9" ht="12.75" customHeight="1" x14ac:dyDescent="0.25">
      <c r="A2" s="357" t="s">
        <v>611</v>
      </c>
      <c r="B2" s="310"/>
      <c r="C2" s="310"/>
      <c r="D2" s="310"/>
      <c r="E2" s="310"/>
      <c r="F2" s="310"/>
      <c r="G2" s="310"/>
      <c r="H2" s="310"/>
      <c r="I2" s="310"/>
    </row>
    <row r="3" spans="1:9" x14ac:dyDescent="0.25">
      <c r="A3" s="378" t="s">
        <v>437</v>
      </c>
      <c r="B3" s="379"/>
      <c r="C3" s="379"/>
      <c r="D3" s="379"/>
      <c r="E3" s="379"/>
      <c r="F3" s="379"/>
      <c r="G3" s="379"/>
      <c r="H3" s="379"/>
      <c r="I3" s="379"/>
    </row>
    <row r="4" spans="1:9" x14ac:dyDescent="0.25">
      <c r="A4" s="358" t="s">
        <v>479</v>
      </c>
      <c r="B4" s="313"/>
      <c r="C4" s="313"/>
      <c r="D4" s="313"/>
      <c r="E4" s="313"/>
      <c r="F4" s="313"/>
      <c r="G4" s="313"/>
      <c r="H4" s="313"/>
      <c r="I4" s="314"/>
    </row>
    <row r="5" spans="1:9" ht="22.2" x14ac:dyDescent="0.25">
      <c r="A5" s="363" t="s">
        <v>2</v>
      </c>
      <c r="B5" s="318"/>
      <c r="C5" s="318"/>
      <c r="D5" s="318"/>
      <c r="E5" s="318"/>
      <c r="F5" s="318"/>
      <c r="G5" s="28" t="s">
        <v>103</v>
      </c>
      <c r="H5" s="29" t="s">
        <v>299</v>
      </c>
      <c r="I5" s="29" t="s">
        <v>278</v>
      </c>
    </row>
    <row r="6" spans="1:9" x14ac:dyDescent="0.25">
      <c r="A6" s="364">
        <v>1</v>
      </c>
      <c r="B6" s="318"/>
      <c r="C6" s="318"/>
      <c r="D6" s="318"/>
      <c r="E6" s="318"/>
      <c r="F6" s="318"/>
      <c r="G6" s="104">
        <v>2</v>
      </c>
      <c r="H6" s="29" t="s">
        <v>166</v>
      </c>
      <c r="I6" s="29" t="s">
        <v>167</v>
      </c>
    </row>
    <row r="7" spans="1:9" x14ac:dyDescent="0.25">
      <c r="A7" s="372" t="s">
        <v>168</v>
      </c>
      <c r="B7" s="373"/>
      <c r="C7" s="373"/>
      <c r="D7" s="373"/>
      <c r="E7" s="373"/>
      <c r="F7" s="373"/>
      <c r="G7" s="373"/>
      <c r="H7" s="373"/>
      <c r="I7" s="374"/>
    </row>
    <row r="8" spans="1:9" x14ac:dyDescent="0.25">
      <c r="A8" s="376" t="s">
        <v>220</v>
      </c>
      <c r="B8" s="376"/>
      <c r="C8" s="376"/>
      <c r="D8" s="376"/>
      <c r="E8" s="376"/>
      <c r="F8" s="376"/>
      <c r="G8" s="10">
        <v>1</v>
      </c>
      <c r="H8" s="105">
        <v>1028895594</v>
      </c>
      <c r="I8" s="105">
        <v>1164662871</v>
      </c>
    </row>
    <row r="9" spans="1:9" x14ac:dyDescent="0.25">
      <c r="A9" s="369" t="s">
        <v>221</v>
      </c>
      <c r="B9" s="369"/>
      <c r="C9" s="369"/>
      <c r="D9" s="369"/>
      <c r="E9" s="369"/>
      <c r="F9" s="369"/>
      <c r="G9" s="11">
        <v>2</v>
      </c>
      <c r="H9" s="106">
        <v>67299</v>
      </c>
      <c r="I9" s="106">
        <v>26947</v>
      </c>
    </row>
    <row r="10" spans="1:9" x14ac:dyDescent="0.25">
      <c r="A10" s="369" t="s">
        <v>222</v>
      </c>
      <c r="B10" s="369"/>
      <c r="C10" s="369"/>
      <c r="D10" s="369"/>
      <c r="E10" s="369"/>
      <c r="F10" s="369"/>
      <c r="G10" s="11">
        <v>3</v>
      </c>
      <c r="H10" s="106">
        <v>736055</v>
      </c>
      <c r="I10" s="106">
        <v>2512876</v>
      </c>
    </row>
    <row r="11" spans="1:9" x14ac:dyDescent="0.25">
      <c r="A11" s="369" t="s">
        <v>223</v>
      </c>
      <c r="B11" s="369"/>
      <c r="C11" s="369"/>
      <c r="D11" s="369"/>
      <c r="E11" s="369"/>
      <c r="F11" s="369"/>
      <c r="G11" s="11">
        <v>4</v>
      </c>
      <c r="H11" s="106">
        <v>31487060</v>
      </c>
      <c r="I11" s="106">
        <v>39574507</v>
      </c>
    </row>
    <row r="12" spans="1:9" x14ac:dyDescent="0.25">
      <c r="A12" s="369" t="s">
        <v>378</v>
      </c>
      <c r="B12" s="369"/>
      <c r="C12" s="369"/>
      <c r="D12" s="369"/>
      <c r="E12" s="369"/>
      <c r="F12" s="369"/>
      <c r="G12" s="11">
        <v>5</v>
      </c>
      <c r="H12" s="106">
        <v>12644884</v>
      </c>
      <c r="I12" s="106">
        <v>18754900</v>
      </c>
    </row>
    <row r="13" spans="1:9" ht="24.6" customHeight="1" x14ac:dyDescent="0.25">
      <c r="A13" s="377" t="s">
        <v>379</v>
      </c>
      <c r="B13" s="377"/>
      <c r="C13" s="377"/>
      <c r="D13" s="377"/>
      <c r="E13" s="377"/>
      <c r="F13" s="377"/>
      <c r="G13" s="25">
        <v>6</v>
      </c>
      <c r="H13" s="107">
        <f>SUM(H8:H12)</f>
        <v>1073830892</v>
      </c>
      <c r="I13" s="107">
        <f>SUM(I8:I12)</f>
        <v>1225532101</v>
      </c>
    </row>
    <row r="14" spans="1:9" ht="12.75" customHeight="1" x14ac:dyDescent="0.25">
      <c r="A14" s="369" t="s">
        <v>380</v>
      </c>
      <c r="B14" s="369"/>
      <c r="C14" s="369"/>
      <c r="D14" s="369"/>
      <c r="E14" s="369"/>
      <c r="F14" s="369"/>
      <c r="G14" s="11">
        <v>7</v>
      </c>
      <c r="H14" s="106">
        <v>-639768803</v>
      </c>
      <c r="I14" s="106">
        <v>-726577806</v>
      </c>
    </row>
    <row r="15" spans="1:9" ht="12.75" customHeight="1" x14ac:dyDescent="0.25">
      <c r="A15" s="369" t="s">
        <v>381</v>
      </c>
      <c r="B15" s="369"/>
      <c r="C15" s="369"/>
      <c r="D15" s="369"/>
      <c r="E15" s="369"/>
      <c r="F15" s="369"/>
      <c r="G15" s="11">
        <v>8</v>
      </c>
      <c r="H15" s="106">
        <v>-178315353</v>
      </c>
      <c r="I15" s="106">
        <v>-225240553</v>
      </c>
    </row>
    <row r="16" spans="1:9" ht="12.75" customHeight="1" x14ac:dyDescent="0.25">
      <c r="A16" s="369" t="s">
        <v>382</v>
      </c>
      <c r="B16" s="369"/>
      <c r="C16" s="369"/>
      <c r="D16" s="369"/>
      <c r="E16" s="369"/>
      <c r="F16" s="369"/>
      <c r="G16" s="11">
        <v>9</v>
      </c>
      <c r="H16" s="106">
        <v>-3350113</v>
      </c>
      <c r="I16" s="106">
        <v>-4677619</v>
      </c>
    </row>
    <row r="17" spans="1:9" ht="12.75" customHeight="1" x14ac:dyDescent="0.25">
      <c r="A17" s="369" t="s">
        <v>383</v>
      </c>
      <c r="B17" s="369"/>
      <c r="C17" s="369"/>
      <c r="D17" s="369"/>
      <c r="E17" s="369"/>
      <c r="F17" s="369"/>
      <c r="G17" s="11">
        <v>10</v>
      </c>
      <c r="H17" s="106">
        <v>-1321236</v>
      </c>
      <c r="I17" s="106">
        <v>-1365556</v>
      </c>
    </row>
    <row r="18" spans="1:9" ht="12.75" customHeight="1" x14ac:dyDescent="0.25">
      <c r="A18" s="369" t="s">
        <v>384</v>
      </c>
      <c r="B18" s="369"/>
      <c r="C18" s="369"/>
      <c r="D18" s="369"/>
      <c r="E18" s="369"/>
      <c r="F18" s="369"/>
      <c r="G18" s="11">
        <v>11</v>
      </c>
      <c r="H18" s="106">
        <v>-20879127</v>
      </c>
      <c r="I18" s="106">
        <v>-40031820</v>
      </c>
    </row>
    <row r="19" spans="1:9" ht="12.75" customHeight="1" x14ac:dyDescent="0.25">
      <c r="A19" s="369" t="s">
        <v>385</v>
      </c>
      <c r="B19" s="369"/>
      <c r="C19" s="369"/>
      <c r="D19" s="369"/>
      <c r="E19" s="369"/>
      <c r="F19" s="369"/>
      <c r="G19" s="11">
        <v>12</v>
      </c>
      <c r="H19" s="106">
        <v>-47495027</v>
      </c>
      <c r="I19" s="106">
        <v>-51962137</v>
      </c>
    </row>
    <row r="20" spans="1:9" ht="26.25" customHeight="1" x14ac:dyDescent="0.25">
      <c r="A20" s="377" t="s">
        <v>386</v>
      </c>
      <c r="B20" s="377"/>
      <c r="C20" s="377"/>
      <c r="D20" s="377"/>
      <c r="E20" s="377"/>
      <c r="F20" s="377"/>
      <c r="G20" s="25">
        <v>13</v>
      </c>
      <c r="H20" s="107">
        <f>SUM(H14:H19)</f>
        <v>-891129659</v>
      </c>
      <c r="I20" s="107">
        <f>SUM(I14:I19)</f>
        <v>-1049855491</v>
      </c>
    </row>
    <row r="21" spans="1:9" ht="27.6" customHeight="1" x14ac:dyDescent="0.25">
      <c r="A21" s="375" t="s">
        <v>387</v>
      </c>
      <c r="B21" s="375"/>
      <c r="C21" s="375"/>
      <c r="D21" s="375"/>
      <c r="E21" s="375"/>
      <c r="F21" s="375"/>
      <c r="G21" s="26">
        <v>14</v>
      </c>
      <c r="H21" s="108">
        <f>H13+H20</f>
        <v>182701233</v>
      </c>
      <c r="I21" s="108">
        <f>I13+I20</f>
        <v>175676610</v>
      </c>
    </row>
    <row r="22" spans="1:9" x14ac:dyDescent="0.25">
      <c r="A22" s="372" t="s">
        <v>188</v>
      </c>
      <c r="B22" s="373"/>
      <c r="C22" s="373"/>
      <c r="D22" s="373"/>
      <c r="E22" s="373"/>
      <c r="F22" s="373"/>
      <c r="G22" s="373"/>
      <c r="H22" s="373"/>
      <c r="I22" s="374"/>
    </row>
    <row r="23" spans="1:9" ht="26.4" customHeight="1" x14ac:dyDescent="0.25">
      <c r="A23" s="376" t="s">
        <v>224</v>
      </c>
      <c r="B23" s="376"/>
      <c r="C23" s="376"/>
      <c r="D23" s="376"/>
      <c r="E23" s="376"/>
      <c r="F23" s="376"/>
      <c r="G23" s="10">
        <v>15</v>
      </c>
      <c r="H23" s="105">
        <v>1375149</v>
      </c>
      <c r="I23" s="105">
        <v>445236</v>
      </c>
    </row>
    <row r="24" spans="1:9" ht="12.75" customHeight="1" x14ac:dyDescent="0.25">
      <c r="A24" s="369" t="s">
        <v>225</v>
      </c>
      <c r="B24" s="369"/>
      <c r="C24" s="369"/>
      <c r="D24" s="369"/>
      <c r="E24" s="369"/>
      <c r="F24" s="369"/>
      <c r="G24" s="10">
        <v>16</v>
      </c>
      <c r="H24" s="106">
        <v>45135811</v>
      </c>
      <c r="I24" s="106">
        <v>18063661</v>
      </c>
    </row>
    <row r="25" spans="1:9" ht="12.75" customHeight="1" x14ac:dyDescent="0.25">
      <c r="A25" s="369" t="s">
        <v>226</v>
      </c>
      <c r="B25" s="369"/>
      <c r="C25" s="369"/>
      <c r="D25" s="369"/>
      <c r="E25" s="369"/>
      <c r="F25" s="369"/>
      <c r="G25" s="10">
        <v>17</v>
      </c>
      <c r="H25" s="106">
        <v>2252808</v>
      </c>
      <c r="I25" s="106">
        <v>2318047</v>
      </c>
    </row>
    <row r="26" spans="1:9" ht="12.75" customHeight="1" x14ac:dyDescent="0.25">
      <c r="A26" s="369" t="s">
        <v>227</v>
      </c>
      <c r="B26" s="369"/>
      <c r="C26" s="369"/>
      <c r="D26" s="369"/>
      <c r="E26" s="369"/>
      <c r="F26" s="369"/>
      <c r="G26" s="10">
        <v>18</v>
      </c>
      <c r="H26" s="106">
        <v>21393358</v>
      </c>
      <c r="I26" s="106">
        <v>43848749</v>
      </c>
    </row>
    <row r="27" spans="1:9" ht="12.75" customHeight="1" x14ac:dyDescent="0.25">
      <c r="A27" s="369" t="s">
        <v>228</v>
      </c>
      <c r="B27" s="369"/>
      <c r="C27" s="369"/>
      <c r="D27" s="369"/>
      <c r="E27" s="369"/>
      <c r="F27" s="369"/>
      <c r="G27" s="10">
        <v>19</v>
      </c>
      <c r="H27" s="106">
        <v>60053239</v>
      </c>
      <c r="I27" s="106">
        <v>1170437</v>
      </c>
    </row>
    <row r="28" spans="1:9" ht="12.75" customHeight="1" x14ac:dyDescent="0.25">
      <c r="A28" s="369" t="s">
        <v>229</v>
      </c>
      <c r="B28" s="369"/>
      <c r="C28" s="369"/>
      <c r="D28" s="369"/>
      <c r="E28" s="369"/>
      <c r="F28" s="369"/>
      <c r="G28" s="10">
        <v>20</v>
      </c>
      <c r="H28" s="106">
        <v>7680</v>
      </c>
      <c r="I28" s="106">
        <v>62309</v>
      </c>
    </row>
    <row r="29" spans="1:9" ht="24" customHeight="1" x14ac:dyDescent="0.25">
      <c r="A29" s="370" t="s">
        <v>388</v>
      </c>
      <c r="B29" s="370"/>
      <c r="C29" s="370"/>
      <c r="D29" s="370"/>
      <c r="E29" s="370"/>
      <c r="F29" s="370"/>
      <c r="G29" s="25">
        <v>21</v>
      </c>
      <c r="H29" s="109">
        <f>SUM(H23:H28)</f>
        <v>130218045</v>
      </c>
      <c r="I29" s="109">
        <f>SUM(I23:I28)</f>
        <v>65908439</v>
      </c>
    </row>
    <row r="30" spans="1:9" ht="27" customHeight="1" x14ac:dyDescent="0.25">
      <c r="A30" s="369" t="s">
        <v>230</v>
      </c>
      <c r="B30" s="369"/>
      <c r="C30" s="369"/>
      <c r="D30" s="369"/>
      <c r="E30" s="369"/>
      <c r="F30" s="369"/>
      <c r="G30" s="11">
        <v>22</v>
      </c>
      <c r="H30" s="106">
        <v>-55549594</v>
      </c>
      <c r="I30" s="106">
        <v>-61724490</v>
      </c>
    </row>
    <row r="31" spans="1:9" ht="12.75" customHeight="1" x14ac:dyDescent="0.25">
      <c r="A31" s="369" t="s">
        <v>231</v>
      </c>
      <c r="B31" s="369"/>
      <c r="C31" s="369"/>
      <c r="D31" s="369"/>
      <c r="E31" s="369"/>
      <c r="F31" s="369"/>
      <c r="G31" s="11">
        <v>23</v>
      </c>
      <c r="H31" s="106">
        <v>-44881270</v>
      </c>
      <c r="I31" s="106">
        <v>-62682247</v>
      </c>
    </row>
    <row r="32" spans="1:9" ht="12.75" customHeight="1" x14ac:dyDescent="0.25">
      <c r="A32" s="369" t="s">
        <v>389</v>
      </c>
      <c r="B32" s="369"/>
      <c r="C32" s="369"/>
      <c r="D32" s="369"/>
      <c r="E32" s="369"/>
      <c r="F32" s="369"/>
      <c r="G32" s="11">
        <v>24</v>
      </c>
      <c r="H32" s="106">
        <v>-123090974</v>
      </c>
      <c r="I32" s="106">
        <v>-71852942</v>
      </c>
    </row>
    <row r="33" spans="1:9" ht="12.75" customHeight="1" x14ac:dyDescent="0.25">
      <c r="A33" s="369" t="s">
        <v>232</v>
      </c>
      <c r="B33" s="369"/>
      <c r="C33" s="369"/>
      <c r="D33" s="369"/>
      <c r="E33" s="369"/>
      <c r="F33" s="369"/>
      <c r="G33" s="11">
        <v>25</v>
      </c>
      <c r="H33" s="106">
        <v>0</v>
      </c>
      <c r="I33" s="106">
        <v>0</v>
      </c>
    </row>
    <row r="34" spans="1:9" ht="12.75" customHeight="1" x14ac:dyDescent="0.25">
      <c r="A34" s="369" t="s">
        <v>233</v>
      </c>
      <c r="B34" s="369"/>
      <c r="C34" s="369"/>
      <c r="D34" s="369"/>
      <c r="E34" s="369"/>
      <c r="F34" s="369"/>
      <c r="G34" s="11">
        <v>26</v>
      </c>
      <c r="H34" s="106">
        <v>-23522</v>
      </c>
      <c r="I34" s="106">
        <v>0</v>
      </c>
    </row>
    <row r="35" spans="1:9" ht="25.95" customHeight="1" x14ac:dyDescent="0.25">
      <c r="A35" s="370" t="s">
        <v>390</v>
      </c>
      <c r="B35" s="370"/>
      <c r="C35" s="370"/>
      <c r="D35" s="370"/>
      <c r="E35" s="370"/>
      <c r="F35" s="370"/>
      <c r="G35" s="25">
        <v>27</v>
      </c>
      <c r="H35" s="109">
        <f>SUM(H30:H34)</f>
        <v>-223545360</v>
      </c>
      <c r="I35" s="109">
        <f>SUM(I30:I34)</f>
        <v>-196259679</v>
      </c>
    </row>
    <row r="36" spans="1:9" ht="28.2" customHeight="1" x14ac:dyDescent="0.25">
      <c r="A36" s="375" t="s">
        <v>391</v>
      </c>
      <c r="B36" s="375"/>
      <c r="C36" s="375"/>
      <c r="D36" s="375"/>
      <c r="E36" s="375"/>
      <c r="F36" s="375"/>
      <c r="G36" s="26">
        <v>28</v>
      </c>
      <c r="H36" s="110">
        <f>H29+H35</f>
        <v>-93327315</v>
      </c>
      <c r="I36" s="110">
        <f>I29+I35</f>
        <v>-130351240</v>
      </c>
    </row>
    <row r="37" spans="1:9" x14ac:dyDescent="0.25">
      <c r="A37" s="372" t="s">
        <v>203</v>
      </c>
      <c r="B37" s="373"/>
      <c r="C37" s="373"/>
      <c r="D37" s="373"/>
      <c r="E37" s="373"/>
      <c r="F37" s="373"/>
      <c r="G37" s="373">
        <v>0</v>
      </c>
      <c r="H37" s="373"/>
      <c r="I37" s="374"/>
    </row>
    <row r="38" spans="1:9" ht="12.75" customHeight="1" x14ac:dyDescent="0.25">
      <c r="A38" s="371" t="s">
        <v>234</v>
      </c>
      <c r="B38" s="371"/>
      <c r="C38" s="371"/>
      <c r="D38" s="371"/>
      <c r="E38" s="371"/>
      <c r="F38" s="371"/>
      <c r="G38" s="10">
        <v>29</v>
      </c>
      <c r="H38" s="105">
        <v>0</v>
      </c>
      <c r="I38" s="105">
        <v>0</v>
      </c>
    </row>
    <row r="39" spans="1:9" ht="25.2" customHeight="1" x14ac:dyDescent="0.25">
      <c r="A39" s="368" t="s">
        <v>235</v>
      </c>
      <c r="B39" s="368"/>
      <c r="C39" s="368"/>
      <c r="D39" s="368"/>
      <c r="E39" s="368"/>
      <c r="F39" s="368"/>
      <c r="G39" s="11">
        <v>30</v>
      </c>
      <c r="H39" s="106">
        <v>0</v>
      </c>
      <c r="I39" s="106">
        <v>0</v>
      </c>
    </row>
    <row r="40" spans="1:9" ht="12.75" customHeight="1" x14ac:dyDescent="0.25">
      <c r="A40" s="368" t="s">
        <v>236</v>
      </c>
      <c r="B40" s="368"/>
      <c r="C40" s="368"/>
      <c r="D40" s="368"/>
      <c r="E40" s="368"/>
      <c r="F40" s="368"/>
      <c r="G40" s="11">
        <v>31</v>
      </c>
      <c r="H40" s="106">
        <v>46720143</v>
      </c>
      <c r="I40" s="106">
        <v>43065352</v>
      </c>
    </row>
    <row r="41" spans="1:9" ht="12.75" customHeight="1" x14ac:dyDescent="0.25">
      <c r="A41" s="368" t="s">
        <v>237</v>
      </c>
      <c r="B41" s="368"/>
      <c r="C41" s="368"/>
      <c r="D41" s="368"/>
      <c r="E41" s="368"/>
      <c r="F41" s="368"/>
      <c r="G41" s="11">
        <v>32</v>
      </c>
      <c r="H41" s="106">
        <v>8766595</v>
      </c>
      <c r="I41" s="106">
        <v>2035115</v>
      </c>
    </row>
    <row r="42" spans="1:9" ht="25.95" customHeight="1" x14ac:dyDescent="0.25">
      <c r="A42" s="370" t="s">
        <v>392</v>
      </c>
      <c r="B42" s="370"/>
      <c r="C42" s="370"/>
      <c r="D42" s="370"/>
      <c r="E42" s="370"/>
      <c r="F42" s="370"/>
      <c r="G42" s="25">
        <v>33</v>
      </c>
      <c r="H42" s="109">
        <f>H41+H40+H39+H38</f>
        <v>55486738</v>
      </c>
      <c r="I42" s="109">
        <f>I41+I40+I39+I38</f>
        <v>45100467</v>
      </c>
    </row>
    <row r="43" spans="1:9" ht="24.6" customHeight="1" x14ac:dyDescent="0.25">
      <c r="A43" s="368" t="s">
        <v>238</v>
      </c>
      <c r="B43" s="368"/>
      <c r="C43" s="368"/>
      <c r="D43" s="368"/>
      <c r="E43" s="368"/>
      <c r="F43" s="368"/>
      <c r="G43" s="11">
        <v>34</v>
      </c>
      <c r="H43" s="106">
        <v>-30174873</v>
      </c>
      <c r="I43" s="106">
        <v>-27670572</v>
      </c>
    </row>
    <row r="44" spans="1:9" ht="12.75" customHeight="1" x14ac:dyDescent="0.25">
      <c r="A44" s="368" t="s">
        <v>239</v>
      </c>
      <c r="B44" s="368"/>
      <c r="C44" s="368"/>
      <c r="D44" s="368"/>
      <c r="E44" s="368"/>
      <c r="F44" s="368"/>
      <c r="G44" s="11">
        <v>35</v>
      </c>
      <c r="H44" s="106">
        <v>-27653657</v>
      </c>
      <c r="I44" s="106">
        <v>-36217517</v>
      </c>
    </row>
    <row r="45" spans="1:9" ht="12.75" customHeight="1" x14ac:dyDescent="0.25">
      <c r="A45" s="368" t="s">
        <v>240</v>
      </c>
      <c r="B45" s="368"/>
      <c r="C45" s="368"/>
      <c r="D45" s="368"/>
      <c r="E45" s="368"/>
      <c r="F45" s="368"/>
      <c r="G45" s="11">
        <v>36</v>
      </c>
      <c r="H45" s="106">
        <v>-1966151</v>
      </c>
      <c r="I45" s="106">
        <v>-2127235</v>
      </c>
    </row>
    <row r="46" spans="1:9" ht="21" customHeight="1" x14ac:dyDescent="0.25">
      <c r="A46" s="368" t="s">
        <v>241</v>
      </c>
      <c r="B46" s="368"/>
      <c r="C46" s="368"/>
      <c r="D46" s="368"/>
      <c r="E46" s="368"/>
      <c r="F46" s="368"/>
      <c r="G46" s="11">
        <v>37</v>
      </c>
      <c r="H46" s="106">
        <v>0</v>
      </c>
      <c r="I46" s="106">
        <v>0</v>
      </c>
    </row>
    <row r="47" spans="1:9" ht="12.75" customHeight="1" x14ac:dyDescent="0.25">
      <c r="A47" s="368" t="s">
        <v>242</v>
      </c>
      <c r="B47" s="368"/>
      <c r="C47" s="368"/>
      <c r="D47" s="368"/>
      <c r="E47" s="368"/>
      <c r="F47" s="368"/>
      <c r="G47" s="11">
        <v>38</v>
      </c>
      <c r="H47" s="106">
        <v>-14053183</v>
      </c>
      <c r="I47" s="106">
        <v>-34455078</v>
      </c>
    </row>
    <row r="48" spans="1:9" ht="22.95" customHeight="1" x14ac:dyDescent="0.25">
      <c r="A48" s="370" t="s">
        <v>393</v>
      </c>
      <c r="B48" s="370"/>
      <c r="C48" s="370"/>
      <c r="D48" s="370"/>
      <c r="E48" s="370"/>
      <c r="F48" s="370"/>
      <c r="G48" s="25">
        <v>39</v>
      </c>
      <c r="H48" s="109">
        <f>H47+H46+H45+H44+H43</f>
        <v>-73847864</v>
      </c>
      <c r="I48" s="109">
        <f>I47+I46+I45+I44+I43</f>
        <v>-100470402</v>
      </c>
    </row>
    <row r="49" spans="1:9" ht="25.95" customHeight="1" x14ac:dyDescent="0.25">
      <c r="A49" s="381" t="s">
        <v>423</v>
      </c>
      <c r="B49" s="381"/>
      <c r="C49" s="381"/>
      <c r="D49" s="381"/>
      <c r="E49" s="381"/>
      <c r="F49" s="381"/>
      <c r="G49" s="25">
        <v>40</v>
      </c>
      <c r="H49" s="109">
        <f>H48+H42</f>
        <v>-18361126</v>
      </c>
      <c r="I49" s="109">
        <f>I48+I42</f>
        <v>-55369935</v>
      </c>
    </row>
    <row r="50" spans="1:9" ht="12.75" customHeight="1" x14ac:dyDescent="0.25">
      <c r="A50" s="369" t="s">
        <v>243</v>
      </c>
      <c r="B50" s="369"/>
      <c r="C50" s="369"/>
      <c r="D50" s="369"/>
      <c r="E50" s="369"/>
      <c r="F50" s="369"/>
      <c r="G50" s="11">
        <v>41</v>
      </c>
      <c r="H50" s="106">
        <v>-216059</v>
      </c>
      <c r="I50" s="106">
        <v>-669837</v>
      </c>
    </row>
    <row r="51" spans="1:9" ht="25.95" customHeight="1" x14ac:dyDescent="0.25">
      <c r="A51" s="381" t="s">
        <v>394</v>
      </c>
      <c r="B51" s="381"/>
      <c r="C51" s="381"/>
      <c r="D51" s="381"/>
      <c r="E51" s="381"/>
      <c r="F51" s="381"/>
      <c r="G51" s="25">
        <v>42</v>
      </c>
      <c r="H51" s="109">
        <f>H21+H36+H49+H50</f>
        <v>70796733</v>
      </c>
      <c r="I51" s="109">
        <f>I21+I36+I49+I50</f>
        <v>-10714402</v>
      </c>
    </row>
    <row r="52" spans="1:9" ht="12.75" customHeight="1" x14ac:dyDescent="0.25">
      <c r="A52" s="382" t="s">
        <v>217</v>
      </c>
      <c r="B52" s="382"/>
      <c r="C52" s="382"/>
      <c r="D52" s="382"/>
      <c r="E52" s="382"/>
      <c r="F52" s="382"/>
      <c r="G52" s="11">
        <v>43</v>
      </c>
      <c r="H52" s="106">
        <v>147964002</v>
      </c>
      <c r="I52" s="106">
        <v>242715055</v>
      </c>
    </row>
    <row r="53" spans="1:9" ht="31.95" customHeight="1" x14ac:dyDescent="0.25">
      <c r="A53" s="380" t="s">
        <v>395</v>
      </c>
      <c r="B53" s="380"/>
      <c r="C53" s="380"/>
      <c r="D53" s="380"/>
      <c r="E53" s="380"/>
      <c r="F53" s="380"/>
      <c r="G53" s="27">
        <v>44</v>
      </c>
      <c r="H53" s="111">
        <f>H52+H51</f>
        <v>218760735</v>
      </c>
      <c r="I53" s="111">
        <f>I52+I51</f>
        <v>232000653</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3" orientation="portrait" r:id="rId1"/>
  <headerFooter alignWithMargins="0">
    <oddHeader>&amp;C&amp;"Aptos"&amp;10&amp;K000000 Interno&amp;1#_x000D_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zoomScale="94" zoomScaleNormal="100" zoomScaleSheetLayoutView="80" workbookViewId="0">
      <pane xSplit="7" ySplit="6" topLeftCell="U51" activePane="bottomRight" state="frozen"/>
      <selection pane="topRight" activeCell="H1" sqref="H1"/>
      <selection pane="bottomLeft" activeCell="A7" sqref="A7"/>
      <selection pane="bottomRight" activeCell="H59" sqref="H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383" t="s">
        <v>244</v>
      </c>
      <c r="B1" s="384"/>
      <c r="C1" s="384"/>
      <c r="D1" s="384"/>
      <c r="E1" s="384"/>
      <c r="F1" s="384"/>
      <c r="G1" s="384"/>
      <c r="H1" s="384"/>
      <c r="I1" s="384"/>
      <c r="J1" s="384"/>
      <c r="K1" s="14"/>
    </row>
    <row r="2" spans="1:26" ht="15.6" x14ac:dyDescent="0.25">
      <c r="A2" s="2"/>
      <c r="B2" s="3"/>
      <c r="C2" s="385" t="s">
        <v>245</v>
      </c>
      <c r="D2" s="385"/>
      <c r="E2" s="5">
        <v>46023</v>
      </c>
      <c r="F2" s="4" t="s">
        <v>0</v>
      </c>
      <c r="G2" s="5">
        <v>46295</v>
      </c>
      <c r="H2" s="15"/>
      <c r="I2" s="15"/>
      <c r="J2" s="15"/>
      <c r="K2" s="14"/>
      <c r="Y2" s="16" t="s">
        <v>438</v>
      </c>
    </row>
    <row r="3" spans="1:26" ht="13.5" customHeight="1" x14ac:dyDescent="0.25">
      <c r="A3" s="388" t="s">
        <v>246</v>
      </c>
      <c r="B3" s="389"/>
      <c r="C3" s="389"/>
      <c r="D3" s="389"/>
      <c r="E3" s="389"/>
      <c r="F3" s="389"/>
      <c r="G3" s="388" t="s">
        <v>3</v>
      </c>
      <c r="H3" s="391" t="s">
        <v>247</v>
      </c>
      <c r="I3" s="391"/>
      <c r="J3" s="391"/>
      <c r="K3" s="391"/>
      <c r="L3" s="391"/>
      <c r="M3" s="391"/>
      <c r="N3" s="391"/>
      <c r="O3" s="391"/>
      <c r="P3" s="391"/>
      <c r="Q3" s="391"/>
      <c r="R3" s="391"/>
      <c r="S3" s="391"/>
      <c r="T3" s="391"/>
      <c r="U3" s="391"/>
      <c r="V3" s="391"/>
      <c r="W3" s="391"/>
      <c r="X3" s="391"/>
      <c r="Y3" s="391" t="s">
        <v>248</v>
      </c>
      <c r="Z3" s="391" t="s">
        <v>249</v>
      </c>
    </row>
    <row r="4" spans="1:26" ht="81.599999999999994" x14ac:dyDescent="0.25">
      <c r="A4" s="389"/>
      <c r="B4" s="389"/>
      <c r="C4" s="389"/>
      <c r="D4" s="389"/>
      <c r="E4" s="389"/>
      <c r="F4" s="389"/>
      <c r="G4" s="390"/>
      <c r="H4" s="112" t="s">
        <v>250</v>
      </c>
      <c r="I4" s="112" t="s">
        <v>251</v>
      </c>
      <c r="J4" s="112" t="s">
        <v>252</v>
      </c>
      <c r="K4" s="112" t="s">
        <v>253</v>
      </c>
      <c r="L4" s="112" t="s">
        <v>254</v>
      </c>
      <c r="M4" s="112" t="s">
        <v>255</v>
      </c>
      <c r="N4" s="112" t="s">
        <v>256</v>
      </c>
      <c r="O4" s="112" t="s">
        <v>257</v>
      </c>
      <c r="P4" s="113" t="s">
        <v>396</v>
      </c>
      <c r="Q4" s="112" t="s">
        <v>258</v>
      </c>
      <c r="R4" s="112" t="s">
        <v>259</v>
      </c>
      <c r="S4" s="113" t="s">
        <v>397</v>
      </c>
      <c r="T4" s="113" t="s">
        <v>398</v>
      </c>
      <c r="U4" s="113" t="s">
        <v>426</v>
      </c>
      <c r="V4" s="112" t="s">
        <v>260</v>
      </c>
      <c r="W4" s="112" t="s">
        <v>261</v>
      </c>
      <c r="X4" s="112" t="s">
        <v>262</v>
      </c>
      <c r="Y4" s="392"/>
      <c r="Z4" s="392"/>
    </row>
    <row r="5" spans="1:26" ht="20.399999999999999" x14ac:dyDescent="0.25">
      <c r="A5" s="393">
        <v>1</v>
      </c>
      <c r="B5" s="393"/>
      <c r="C5" s="393"/>
      <c r="D5" s="393"/>
      <c r="E5" s="393"/>
      <c r="F5" s="393"/>
      <c r="G5" s="114">
        <v>2</v>
      </c>
      <c r="H5" s="112" t="s">
        <v>166</v>
      </c>
      <c r="I5" s="115" t="s">
        <v>167</v>
      </c>
      <c r="J5" s="112" t="s">
        <v>281</v>
      </c>
      <c r="K5" s="115" t="s">
        <v>282</v>
      </c>
      <c r="L5" s="112" t="s">
        <v>283</v>
      </c>
      <c r="M5" s="115" t="s">
        <v>284</v>
      </c>
      <c r="N5" s="112" t="s">
        <v>285</v>
      </c>
      <c r="O5" s="115" t="s">
        <v>286</v>
      </c>
      <c r="P5" s="112" t="s">
        <v>287</v>
      </c>
      <c r="Q5" s="115" t="s">
        <v>288</v>
      </c>
      <c r="R5" s="112" t="s">
        <v>289</v>
      </c>
      <c r="S5" s="112" t="s">
        <v>290</v>
      </c>
      <c r="T5" s="112" t="s">
        <v>291</v>
      </c>
      <c r="U5" s="112">
        <v>16</v>
      </c>
      <c r="V5" s="112">
        <v>17</v>
      </c>
      <c r="W5" s="112">
        <v>18</v>
      </c>
      <c r="X5" s="112" t="s">
        <v>427</v>
      </c>
      <c r="Y5" s="112">
        <v>20</v>
      </c>
      <c r="Z5" s="115" t="s">
        <v>428</v>
      </c>
    </row>
    <row r="6" spans="1:26" x14ac:dyDescent="0.25">
      <c r="A6" s="394" t="s">
        <v>263</v>
      </c>
      <c r="B6" s="394"/>
      <c r="C6" s="394"/>
      <c r="D6" s="394"/>
      <c r="E6" s="394"/>
      <c r="F6" s="394"/>
      <c r="G6" s="394"/>
      <c r="H6" s="394"/>
      <c r="I6" s="394"/>
      <c r="J6" s="394"/>
      <c r="K6" s="394"/>
      <c r="L6" s="394"/>
      <c r="M6" s="394"/>
      <c r="N6" s="395"/>
      <c r="O6" s="395"/>
      <c r="P6" s="395"/>
      <c r="Q6" s="395"/>
      <c r="R6" s="395"/>
      <c r="S6" s="395"/>
      <c r="T6" s="395"/>
      <c r="U6" s="395"/>
      <c r="V6" s="395"/>
      <c r="W6" s="395"/>
      <c r="X6" s="395"/>
      <c r="Y6" s="395"/>
      <c r="Z6" s="396"/>
    </row>
    <row r="7" spans="1:26" x14ac:dyDescent="0.25">
      <c r="A7" s="397" t="s">
        <v>296</v>
      </c>
      <c r="B7" s="397"/>
      <c r="C7" s="397"/>
      <c r="D7" s="397"/>
      <c r="E7" s="397"/>
      <c r="F7" s="397"/>
      <c r="G7" s="116">
        <v>1</v>
      </c>
      <c r="H7" s="119">
        <v>159471379</v>
      </c>
      <c r="I7" s="119">
        <v>1073176</v>
      </c>
      <c r="J7" s="119">
        <v>10572684</v>
      </c>
      <c r="K7" s="119">
        <v>5998550</v>
      </c>
      <c r="L7" s="119">
        <v>1998550</v>
      </c>
      <c r="M7" s="119">
        <v>67243333</v>
      </c>
      <c r="N7" s="119">
        <v>28677901</v>
      </c>
      <c r="O7" s="119">
        <v>0</v>
      </c>
      <c r="P7" s="119">
        <v>830229</v>
      </c>
      <c r="Q7" s="119">
        <v>0</v>
      </c>
      <c r="R7" s="119">
        <v>0</v>
      </c>
      <c r="S7" s="119">
        <v>0</v>
      </c>
      <c r="T7" s="119">
        <v>-73159</v>
      </c>
      <c r="U7" s="119">
        <v>0</v>
      </c>
      <c r="V7" s="119">
        <v>122979209</v>
      </c>
      <c r="W7" s="119">
        <v>102600368</v>
      </c>
      <c r="X7" s="121">
        <f>H7+I7+J7+K7-L7+M7+N7+O7+P7+Q7+R7+V7+W7+S7+T7+U7</f>
        <v>497375120</v>
      </c>
      <c r="Y7" s="119">
        <v>152678100</v>
      </c>
      <c r="Z7" s="121">
        <f>X7+Y7</f>
        <v>650053220</v>
      </c>
    </row>
    <row r="8" spans="1:26" x14ac:dyDescent="0.25">
      <c r="A8" s="386" t="s">
        <v>264</v>
      </c>
      <c r="B8" s="386"/>
      <c r="C8" s="386"/>
      <c r="D8" s="386"/>
      <c r="E8" s="386"/>
      <c r="F8" s="386"/>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5">
      <c r="A9" s="386" t="s">
        <v>265</v>
      </c>
      <c r="B9" s="386"/>
      <c r="C9" s="386"/>
      <c r="D9" s="386"/>
      <c r="E9" s="386"/>
      <c r="F9" s="386"/>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5">
      <c r="A10" s="387" t="s">
        <v>297</v>
      </c>
      <c r="B10" s="387"/>
      <c r="C10" s="387"/>
      <c r="D10" s="387"/>
      <c r="E10" s="387"/>
      <c r="F10" s="387"/>
      <c r="G10" s="117">
        <v>4</v>
      </c>
      <c r="H10" s="121">
        <f>H7+H8+H9</f>
        <v>159471379</v>
      </c>
      <c r="I10" s="121">
        <f t="shared" ref="I10:Z10" si="2">I7+I8+I9</f>
        <v>1073176</v>
      </c>
      <c r="J10" s="121">
        <f t="shared" si="2"/>
        <v>10572684</v>
      </c>
      <c r="K10" s="121">
        <f>K7+K8+K9</f>
        <v>5998550</v>
      </c>
      <c r="L10" s="121">
        <f t="shared" si="2"/>
        <v>1998550</v>
      </c>
      <c r="M10" s="121">
        <f t="shared" si="2"/>
        <v>67243333</v>
      </c>
      <c r="N10" s="121">
        <f t="shared" si="2"/>
        <v>28677901</v>
      </c>
      <c r="O10" s="121">
        <f t="shared" si="2"/>
        <v>0</v>
      </c>
      <c r="P10" s="121">
        <f t="shared" si="2"/>
        <v>830229</v>
      </c>
      <c r="Q10" s="121">
        <f t="shared" si="2"/>
        <v>0</v>
      </c>
      <c r="R10" s="121">
        <f t="shared" si="2"/>
        <v>0</v>
      </c>
      <c r="S10" s="121">
        <f t="shared" si="2"/>
        <v>0</v>
      </c>
      <c r="T10" s="121">
        <f>T7+T8+T9</f>
        <v>-73159</v>
      </c>
      <c r="U10" s="121">
        <f>U7+U8+U9</f>
        <v>0</v>
      </c>
      <c r="V10" s="121">
        <f>V7+V8+V9</f>
        <v>122979209</v>
      </c>
      <c r="W10" s="121">
        <f>W7+W8+W9</f>
        <v>102600368</v>
      </c>
      <c r="X10" s="121">
        <f>X7+X8+X9</f>
        <v>497375120</v>
      </c>
      <c r="Y10" s="121">
        <f t="shared" si="2"/>
        <v>152678100</v>
      </c>
      <c r="Z10" s="121">
        <f t="shared" si="2"/>
        <v>650053220</v>
      </c>
    </row>
    <row r="11" spans="1:26" x14ac:dyDescent="0.25">
      <c r="A11" s="386" t="s">
        <v>266</v>
      </c>
      <c r="B11" s="386"/>
      <c r="C11" s="386"/>
      <c r="D11" s="386"/>
      <c r="E11" s="386"/>
      <c r="F11" s="386"/>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146860849</v>
      </c>
      <c r="X11" s="121">
        <f>H11+I11+J11+K11-L11+M11+N11+O11+P11+Q11+R11+V11+W11+S11+T11+U11</f>
        <v>146860849</v>
      </c>
      <c r="Y11" s="119">
        <v>75567140</v>
      </c>
      <c r="Z11" s="121">
        <f t="shared" ref="Z11:Z29" si="3">X11+Y11</f>
        <v>222427989</v>
      </c>
    </row>
    <row r="12" spans="1:26" x14ac:dyDescent="0.25">
      <c r="A12" s="386" t="s">
        <v>267</v>
      </c>
      <c r="B12" s="386"/>
      <c r="C12" s="386"/>
      <c r="D12" s="386"/>
      <c r="E12" s="386"/>
      <c r="F12" s="386"/>
      <c r="G12" s="116">
        <v>6</v>
      </c>
      <c r="H12" s="118">
        <v>0</v>
      </c>
      <c r="I12" s="118">
        <v>0</v>
      </c>
      <c r="J12" s="118">
        <v>0</v>
      </c>
      <c r="K12" s="118">
        <v>0</v>
      </c>
      <c r="L12" s="118">
        <v>0</v>
      </c>
      <c r="M12" s="118">
        <v>0</v>
      </c>
      <c r="N12" s="119">
        <v>0</v>
      </c>
      <c r="O12" s="118">
        <v>0</v>
      </c>
      <c r="P12" s="118">
        <v>0</v>
      </c>
      <c r="Q12" s="118">
        <v>0</v>
      </c>
      <c r="R12" s="118">
        <v>0</v>
      </c>
      <c r="S12" s="118">
        <v>0</v>
      </c>
      <c r="T12" s="119">
        <v>-162802</v>
      </c>
      <c r="U12" s="119">
        <v>0</v>
      </c>
      <c r="V12" s="118">
        <v>0</v>
      </c>
      <c r="W12" s="118">
        <v>0</v>
      </c>
      <c r="X12" s="121">
        <f t="shared" ref="X12:X29" si="4">H12+I12+J12+K12-L12+M12+N12+O12+P12+Q12+R12+V12+W12+S12+T12+U12</f>
        <v>-162802</v>
      </c>
      <c r="Y12" s="119">
        <v>-97439</v>
      </c>
      <c r="Z12" s="121">
        <f t="shared" si="3"/>
        <v>-260241</v>
      </c>
    </row>
    <row r="13" spans="1:26" ht="26.25" customHeight="1" x14ac:dyDescent="0.25">
      <c r="A13" s="386" t="s">
        <v>268</v>
      </c>
      <c r="B13" s="386"/>
      <c r="C13" s="386"/>
      <c r="D13" s="386"/>
      <c r="E13" s="386"/>
      <c r="F13" s="386"/>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5">
      <c r="A14" s="386" t="s">
        <v>399</v>
      </c>
      <c r="B14" s="386"/>
      <c r="C14" s="386"/>
      <c r="D14" s="386"/>
      <c r="E14" s="386"/>
      <c r="F14" s="386"/>
      <c r="G14" s="116">
        <v>8</v>
      </c>
      <c r="H14" s="118">
        <v>0</v>
      </c>
      <c r="I14" s="118">
        <v>0</v>
      </c>
      <c r="J14" s="118">
        <v>0</v>
      </c>
      <c r="K14" s="118">
        <v>0</v>
      </c>
      <c r="L14" s="118">
        <v>0</v>
      </c>
      <c r="M14" s="118">
        <v>0</v>
      </c>
      <c r="N14" s="118">
        <v>0</v>
      </c>
      <c r="O14" s="118">
        <v>0</v>
      </c>
      <c r="P14" s="119">
        <v>431636</v>
      </c>
      <c r="Q14" s="118">
        <v>0</v>
      </c>
      <c r="R14" s="118">
        <v>0</v>
      </c>
      <c r="S14" s="118">
        <v>0</v>
      </c>
      <c r="T14" s="118">
        <v>0</v>
      </c>
      <c r="U14" s="119">
        <v>0</v>
      </c>
      <c r="V14" s="119">
        <v>0</v>
      </c>
      <c r="W14" s="119">
        <v>0</v>
      </c>
      <c r="X14" s="121">
        <f t="shared" si="4"/>
        <v>431636</v>
      </c>
      <c r="Y14" s="119">
        <v>386871</v>
      </c>
      <c r="Z14" s="121">
        <f t="shared" si="3"/>
        <v>818507</v>
      </c>
    </row>
    <row r="15" spans="1:26" x14ac:dyDescent="0.25">
      <c r="A15" s="386" t="s">
        <v>269</v>
      </c>
      <c r="B15" s="386"/>
      <c r="C15" s="386"/>
      <c r="D15" s="386"/>
      <c r="E15" s="386"/>
      <c r="F15" s="386"/>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5">
      <c r="A16" s="386" t="s">
        <v>270</v>
      </c>
      <c r="B16" s="386"/>
      <c r="C16" s="386"/>
      <c r="D16" s="386"/>
      <c r="E16" s="386"/>
      <c r="F16" s="386"/>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5">
      <c r="A17" s="386" t="s">
        <v>271</v>
      </c>
      <c r="B17" s="386"/>
      <c r="C17" s="386"/>
      <c r="D17" s="386"/>
      <c r="E17" s="386"/>
      <c r="F17" s="386"/>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5">
      <c r="A18" s="386" t="s">
        <v>272</v>
      </c>
      <c r="B18" s="386"/>
      <c r="C18" s="386"/>
      <c r="D18" s="386"/>
      <c r="E18" s="386"/>
      <c r="F18" s="386"/>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5">
      <c r="A19" s="386" t="s">
        <v>273</v>
      </c>
      <c r="B19" s="386"/>
      <c r="C19" s="386"/>
      <c r="D19" s="386"/>
      <c r="E19" s="386"/>
      <c r="F19" s="386"/>
      <c r="G19" s="116">
        <v>13</v>
      </c>
      <c r="H19" s="119">
        <v>0</v>
      </c>
      <c r="I19" s="119">
        <v>753552</v>
      </c>
      <c r="J19" s="119">
        <v>0</v>
      </c>
      <c r="K19" s="119">
        <v>-126835</v>
      </c>
      <c r="L19" s="119">
        <v>-126835</v>
      </c>
      <c r="M19" s="119">
        <v>-1169048</v>
      </c>
      <c r="N19" s="119">
        <v>-430393</v>
      </c>
      <c r="O19" s="119">
        <v>0</v>
      </c>
      <c r="P19" s="119">
        <v>72</v>
      </c>
      <c r="Q19" s="119">
        <v>0</v>
      </c>
      <c r="R19" s="119">
        <v>0</v>
      </c>
      <c r="S19" s="119">
        <v>0</v>
      </c>
      <c r="T19" s="119">
        <v>0</v>
      </c>
      <c r="U19" s="119">
        <v>0</v>
      </c>
      <c r="V19" s="119">
        <v>-5847055</v>
      </c>
      <c r="W19" s="119">
        <v>0</v>
      </c>
      <c r="X19" s="121">
        <f t="shared" si="4"/>
        <v>-6692872</v>
      </c>
      <c r="Y19" s="119">
        <v>9286978</v>
      </c>
      <c r="Z19" s="121">
        <f t="shared" si="3"/>
        <v>2594106</v>
      </c>
    </row>
    <row r="20" spans="1:26" x14ac:dyDescent="0.25">
      <c r="A20" s="386" t="s">
        <v>274</v>
      </c>
      <c r="B20" s="386"/>
      <c r="C20" s="386"/>
      <c r="D20" s="386"/>
      <c r="E20" s="386"/>
      <c r="F20" s="386"/>
      <c r="G20" s="116">
        <v>14</v>
      </c>
      <c r="H20" s="118">
        <v>0</v>
      </c>
      <c r="I20" s="118">
        <v>0</v>
      </c>
      <c r="J20" s="118">
        <v>0</v>
      </c>
      <c r="K20" s="118">
        <v>0</v>
      </c>
      <c r="L20" s="118">
        <v>0</v>
      </c>
      <c r="M20" s="118">
        <v>0</v>
      </c>
      <c r="N20" s="119">
        <v>0</v>
      </c>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5">
      <c r="A21" s="386" t="s">
        <v>400</v>
      </c>
      <c r="B21" s="386"/>
      <c r="C21" s="386"/>
      <c r="D21" s="386"/>
      <c r="E21" s="386"/>
      <c r="F21" s="386"/>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5">
      <c r="A22" s="386" t="s">
        <v>401</v>
      </c>
      <c r="B22" s="386"/>
      <c r="C22" s="386"/>
      <c r="D22" s="386"/>
      <c r="E22" s="386"/>
      <c r="F22" s="386"/>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5">
      <c r="A23" s="386" t="s">
        <v>402</v>
      </c>
      <c r="B23" s="386"/>
      <c r="C23" s="386"/>
      <c r="D23" s="386"/>
      <c r="E23" s="386"/>
      <c r="F23" s="386"/>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5">
      <c r="A24" s="386" t="s">
        <v>275</v>
      </c>
      <c r="B24" s="386"/>
      <c r="C24" s="386"/>
      <c r="D24" s="386"/>
      <c r="E24" s="386"/>
      <c r="F24" s="386"/>
      <c r="G24" s="116">
        <v>18</v>
      </c>
      <c r="H24" s="119">
        <v>0</v>
      </c>
      <c r="I24" s="119">
        <v>0</v>
      </c>
      <c r="J24" s="119">
        <v>0</v>
      </c>
      <c r="K24" s="119">
        <v>0</v>
      </c>
      <c r="L24" s="119">
        <v>0</v>
      </c>
      <c r="M24" s="119">
        <v>0</v>
      </c>
      <c r="N24" s="119">
        <v>0</v>
      </c>
      <c r="O24" s="119">
        <v>0</v>
      </c>
      <c r="P24" s="119">
        <v>0</v>
      </c>
      <c r="Q24" s="119">
        <v>0</v>
      </c>
      <c r="R24" s="119">
        <v>0</v>
      </c>
      <c r="S24" s="119">
        <v>0</v>
      </c>
      <c r="T24" s="119">
        <v>0</v>
      </c>
      <c r="U24" s="119">
        <v>0</v>
      </c>
      <c r="V24" s="119">
        <v>0</v>
      </c>
      <c r="W24" s="119">
        <v>0</v>
      </c>
      <c r="X24" s="121">
        <f t="shared" si="4"/>
        <v>0</v>
      </c>
      <c r="Y24" s="119">
        <v>0</v>
      </c>
      <c r="Z24" s="121">
        <f t="shared" si="3"/>
        <v>0</v>
      </c>
    </row>
    <row r="25" spans="1:26" x14ac:dyDescent="0.25">
      <c r="A25" s="386" t="s">
        <v>403</v>
      </c>
      <c r="B25" s="386"/>
      <c r="C25" s="386"/>
      <c r="D25" s="386"/>
      <c r="E25" s="386"/>
      <c r="F25" s="386"/>
      <c r="G25" s="116">
        <v>19</v>
      </c>
      <c r="H25" s="119">
        <v>0</v>
      </c>
      <c r="I25" s="119">
        <v>0</v>
      </c>
      <c r="J25" s="119">
        <v>0</v>
      </c>
      <c r="K25" s="119">
        <v>0</v>
      </c>
      <c r="L25" s="119">
        <v>0</v>
      </c>
      <c r="M25" s="119">
        <v>0</v>
      </c>
      <c r="N25" s="119">
        <v>0</v>
      </c>
      <c r="O25" s="119">
        <v>0</v>
      </c>
      <c r="P25" s="119">
        <v>0</v>
      </c>
      <c r="Q25" s="119">
        <v>0</v>
      </c>
      <c r="R25" s="119">
        <v>0</v>
      </c>
      <c r="S25" s="119">
        <v>0</v>
      </c>
      <c r="T25" s="119">
        <v>0</v>
      </c>
      <c r="U25" s="119">
        <v>0</v>
      </c>
      <c r="V25" s="119">
        <v>0</v>
      </c>
      <c r="W25" s="119">
        <v>0</v>
      </c>
      <c r="X25" s="121">
        <f t="shared" si="4"/>
        <v>0</v>
      </c>
      <c r="Y25" s="119">
        <v>0</v>
      </c>
      <c r="Z25" s="121">
        <f t="shared" si="3"/>
        <v>0</v>
      </c>
    </row>
    <row r="26" spans="1:26" ht="12.75" customHeight="1" x14ac:dyDescent="0.25">
      <c r="A26" s="386" t="s">
        <v>411</v>
      </c>
      <c r="B26" s="386"/>
      <c r="C26" s="386"/>
      <c r="D26" s="386"/>
      <c r="E26" s="386"/>
      <c r="F26" s="386"/>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-7641705</v>
      </c>
      <c r="W26" s="119">
        <v>0</v>
      </c>
      <c r="X26" s="121">
        <f t="shared" si="4"/>
        <v>-7641705</v>
      </c>
      <c r="Y26" s="119">
        <v>-20014844</v>
      </c>
      <c r="Z26" s="121">
        <f t="shared" si="3"/>
        <v>-27656549</v>
      </c>
    </row>
    <row r="27" spans="1:26" ht="12.75" customHeight="1" x14ac:dyDescent="0.25">
      <c r="A27" s="386" t="s">
        <v>404</v>
      </c>
      <c r="B27" s="386"/>
      <c r="C27" s="386"/>
      <c r="D27" s="386"/>
      <c r="E27" s="386"/>
      <c r="F27" s="386"/>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5">
      <c r="A28" s="386" t="s">
        <v>405</v>
      </c>
      <c r="B28" s="386"/>
      <c r="C28" s="386"/>
      <c r="D28" s="386"/>
      <c r="E28" s="386"/>
      <c r="F28" s="386"/>
      <c r="G28" s="116">
        <v>22</v>
      </c>
      <c r="H28" s="119">
        <v>0</v>
      </c>
      <c r="I28" s="119">
        <v>0</v>
      </c>
      <c r="J28" s="119">
        <v>0</v>
      </c>
      <c r="K28" s="119">
        <v>0</v>
      </c>
      <c r="L28" s="119">
        <v>0</v>
      </c>
      <c r="M28" s="119">
        <v>0</v>
      </c>
      <c r="N28" s="119">
        <v>4372347</v>
      </c>
      <c r="O28" s="119">
        <v>0</v>
      </c>
      <c r="P28" s="119">
        <v>0</v>
      </c>
      <c r="Q28" s="119">
        <v>0</v>
      </c>
      <c r="R28" s="119">
        <v>0</v>
      </c>
      <c r="S28" s="119">
        <v>0</v>
      </c>
      <c r="T28" s="119">
        <v>0</v>
      </c>
      <c r="U28" s="119">
        <v>0</v>
      </c>
      <c r="V28" s="119">
        <v>98228021</v>
      </c>
      <c r="W28" s="119">
        <v>-102600368</v>
      </c>
      <c r="X28" s="121">
        <f t="shared" si="4"/>
        <v>0</v>
      </c>
      <c r="Y28" s="119">
        <v>0</v>
      </c>
      <c r="Z28" s="121">
        <f t="shared" si="3"/>
        <v>0</v>
      </c>
    </row>
    <row r="29" spans="1:26" ht="12.75" customHeight="1" x14ac:dyDescent="0.25">
      <c r="A29" s="386" t="s">
        <v>406</v>
      </c>
      <c r="B29" s="386"/>
      <c r="C29" s="386"/>
      <c r="D29" s="386"/>
      <c r="E29" s="386"/>
      <c r="F29" s="386"/>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5">
      <c r="A30" s="387" t="s">
        <v>407</v>
      </c>
      <c r="B30" s="387"/>
      <c r="C30" s="387"/>
      <c r="D30" s="387"/>
      <c r="E30" s="387"/>
      <c r="F30" s="387"/>
      <c r="G30" s="117">
        <v>24</v>
      </c>
      <c r="H30" s="121">
        <f>SUM(H10:H29)</f>
        <v>159471379</v>
      </c>
      <c r="I30" s="121">
        <f t="shared" ref="I30:Z30" si="5">SUM(I10:I29)</f>
        <v>1826728</v>
      </c>
      <c r="J30" s="121">
        <f t="shared" si="5"/>
        <v>10572684</v>
      </c>
      <c r="K30" s="121">
        <f t="shared" si="5"/>
        <v>5871715</v>
      </c>
      <c r="L30" s="121">
        <f t="shared" si="5"/>
        <v>1871715</v>
      </c>
      <c r="M30" s="121">
        <f t="shared" si="5"/>
        <v>66074285</v>
      </c>
      <c r="N30" s="121">
        <f t="shared" si="5"/>
        <v>32619855</v>
      </c>
      <c r="O30" s="121">
        <f t="shared" si="5"/>
        <v>0</v>
      </c>
      <c r="P30" s="121">
        <f t="shared" si="5"/>
        <v>1261937</v>
      </c>
      <c r="Q30" s="121">
        <f t="shared" si="5"/>
        <v>0</v>
      </c>
      <c r="R30" s="121">
        <f t="shared" si="5"/>
        <v>0</v>
      </c>
      <c r="S30" s="121">
        <f t="shared" si="5"/>
        <v>0</v>
      </c>
      <c r="T30" s="121">
        <f t="shared" si="5"/>
        <v>-235961</v>
      </c>
      <c r="U30" s="121">
        <f t="shared" si="5"/>
        <v>0</v>
      </c>
      <c r="V30" s="121">
        <f t="shared" si="5"/>
        <v>207718470</v>
      </c>
      <c r="W30" s="121">
        <f t="shared" si="5"/>
        <v>146860849</v>
      </c>
      <c r="X30" s="121">
        <f>SUM(X10:X29)</f>
        <v>630170226</v>
      </c>
      <c r="Y30" s="121">
        <f t="shared" si="5"/>
        <v>217806806</v>
      </c>
      <c r="Z30" s="121">
        <f t="shared" si="5"/>
        <v>847977032</v>
      </c>
    </row>
    <row r="31" spans="1:26" x14ac:dyDescent="0.25">
      <c r="A31" s="394" t="s">
        <v>276</v>
      </c>
      <c r="B31" s="396"/>
      <c r="C31" s="396"/>
      <c r="D31" s="396"/>
      <c r="E31" s="396"/>
      <c r="F31" s="396"/>
      <c r="G31" s="396"/>
      <c r="H31" s="396"/>
      <c r="I31" s="396"/>
      <c r="J31" s="396"/>
      <c r="K31" s="396"/>
      <c r="L31" s="396"/>
      <c r="M31" s="396"/>
      <c r="N31" s="396"/>
      <c r="O31" s="396"/>
      <c r="P31" s="396"/>
      <c r="Q31" s="396"/>
      <c r="R31" s="396"/>
      <c r="S31" s="396"/>
      <c r="T31" s="396"/>
      <c r="U31" s="396"/>
      <c r="V31" s="396"/>
      <c r="W31" s="396"/>
      <c r="X31" s="396"/>
      <c r="Y31" s="396"/>
      <c r="Z31" s="396"/>
    </row>
    <row r="32" spans="1:26" ht="36.75" customHeight="1" x14ac:dyDescent="0.25">
      <c r="A32" s="398" t="s">
        <v>277</v>
      </c>
      <c r="B32" s="398"/>
      <c r="C32" s="398"/>
      <c r="D32" s="398"/>
      <c r="E32" s="398"/>
      <c r="F32" s="398"/>
      <c r="G32" s="117">
        <v>25</v>
      </c>
      <c r="H32" s="121">
        <f>SUM(H12:H20)</f>
        <v>0</v>
      </c>
      <c r="I32" s="121">
        <f t="shared" ref="I32:Z32" si="6">SUM(I12:I20)</f>
        <v>753552</v>
      </c>
      <c r="J32" s="121">
        <f t="shared" si="6"/>
        <v>0</v>
      </c>
      <c r="K32" s="121">
        <f t="shared" si="6"/>
        <v>-126835</v>
      </c>
      <c r="L32" s="121">
        <f t="shared" si="6"/>
        <v>-126835</v>
      </c>
      <c r="M32" s="121">
        <f t="shared" si="6"/>
        <v>-1169048</v>
      </c>
      <c r="N32" s="121">
        <f t="shared" si="6"/>
        <v>-430393</v>
      </c>
      <c r="O32" s="121">
        <f t="shared" si="6"/>
        <v>0</v>
      </c>
      <c r="P32" s="121">
        <f t="shared" si="6"/>
        <v>431708</v>
      </c>
      <c r="Q32" s="121">
        <f t="shared" si="6"/>
        <v>0</v>
      </c>
      <c r="R32" s="121">
        <f t="shared" si="6"/>
        <v>0</v>
      </c>
      <c r="S32" s="121">
        <f t="shared" ref="S32:T32" si="7">SUM(S12:S20)</f>
        <v>0</v>
      </c>
      <c r="T32" s="121">
        <f t="shared" si="7"/>
        <v>-162802</v>
      </c>
      <c r="U32" s="121">
        <f t="shared" ref="U32" si="8">SUM(U12:U20)</f>
        <v>0</v>
      </c>
      <c r="V32" s="121">
        <f t="shared" si="6"/>
        <v>-5847055</v>
      </c>
      <c r="W32" s="121">
        <f t="shared" si="6"/>
        <v>0</v>
      </c>
      <c r="X32" s="121">
        <f>SUM(X12:X20)</f>
        <v>-6424038</v>
      </c>
      <c r="Y32" s="121">
        <f t="shared" si="6"/>
        <v>9576410</v>
      </c>
      <c r="Z32" s="121">
        <f t="shared" si="6"/>
        <v>3152372</v>
      </c>
    </row>
    <row r="33" spans="1:26" ht="31.5" customHeight="1" x14ac:dyDescent="0.25">
      <c r="A33" s="398" t="s">
        <v>408</v>
      </c>
      <c r="B33" s="398"/>
      <c r="C33" s="398"/>
      <c r="D33" s="398"/>
      <c r="E33" s="398"/>
      <c r="F33" s="398"/>
      <c r="G33" s="117">
        <v>26</v>
      </c>
      <c r="H33" s="121">
        <f>H11+H32</f>
        <v>0</v>
      </c>
      <c r="I33" s="121">
        <f t="shared" ref="I33:Z33" si="9">I11+I32</f>
        <v>753552</v>
      </c>
      <c r="J33" s="121">
        <f t="shared" si="9"/>
        <v>0</v>
      </c>
      <c r="K33" s="121">
        <f t="shared" si="9"/>
        <v>-126835</v>
      </c>
      <c r="L33" s="121">
        <f t="shared" si="9"/>
        <v>-126835</v>
      </c>
      <c r="M33" s="121">
        <f t="shared" si="9"/>
        <v>-1169048</v>
      </c>
      <c r="N33" s="121">
        <f t="shared" si="9"/>
        <v>-430393</v>
      </c>
      <c r="O33" s="121">
        <f t="shared" si="9"/>
        <v>0</v>
      </c>
      <c r="P33" s="121">
        <f t="shared" si="9"/>
        <v>431708</v>
      </c>
      <c r="Q33" s="121">
        <f t="shared" si="9"/>
        <v>0</v>
      </c>
      <c r="R33" s="121">
        <f t="shared" si="9"/>
        <v>0</v>
      </c>
      <c r="S33" s="121">
        <f t="shared" ref="S33:T33" si="10">S11+S32</f>
        <v>0</v>
      </c>
      <c r="T33" s="121">
        <f t="shared" si="10"/>
        <v>-162802</v>
      </c>
      <c r="U33" s="121">
        <f t="shared" ref="U33" si="11">U11+U32</f>
        <v>0</v>
      </c>
      <c r="V33" s="121">
        <f t="shared" si="9"/>
        <v>-5847055</v>
      </c>
      <c r="W33" s="121">
        <f t="shared" si="9"/>
        <v>146860849</v>
      </c>
      <c r="X33" s="121">
        <f>X11+X32</f>
        <v>140436811</v>
      </c>
      <c r="Y33" s="121">
        <f t="shared" si="9"/>
        <v>85143550</v>
      </c>
      <c r="Z33" s="121">
        <f t="shared" si="9"/>
        <v>225580361</v>
      </c>
    </row>
    <row r="34" spans="1:26" ht="30.75" customHeight="1" x14ac:dyDescent="0.25">
      <c r="A34" s="398" t="s">
        <v>409</v>
      </c>
      <c r="B34" s="398"/>
      <c r="C34" s="398"/>
      <c r="D34" s="398"/>
      <c r="E34" s="398"/>
      <c r="F34" s="398"/>
      <c r="G34" s="117">
        <v>27</v>
      </c>
      <c r="H34" s="121">
        <f>SUM(H21:H29)</f>
        <v>0</v>
      </c>
      <c r="I34" s="121">
        <f t="shared" ref="I34:Z34" si="12">SUM(I21:I29)</f>
        <v>0</v>
      </c>
      <c r="J34" s="121">
        <f t="shared" si="12"/>
        <v>0</v>
      </c>
      <c r="K34" s="121">
        <f t="shared" si="12"/>
        <v>0</v>
      </c>
      <c r="L34" s="121">
        <f t="shared" si="12"/>
        <v>0</v>
      </c>
      <c r="M34" s="121">
        <f t="shared" si="12"/>
        <v>0</v>
      </c>
      <c r="N34" s="121">
        <f t="shared" si="12"/>
        <v>4372347</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90586316</v>
      </c>
      <c r="W34" s="121">
        <f t="shared" si="12"/>
        <v>-102600368</v>
      </c>
      <c r="X34" s="121">
        <f>SUM(X21:X29)</f>
        <v>-7641705</v>
      </c>
      <c r="Y34" s="121">
        <f t="shared" si="12"/>
        <v>-20014844</v>
      </c>
      <c r="Z34" s="121">
        <f t="shared" si="12"/>
        <v>-27656549</v>
      </c>
    </row>
    <row r="35" spans="1:26" x14ac:dyDescent="0.25">
      <c r="A35" s="394" t="s">
        <v>278</v>
      </c>
      <c r="B35" s="390"/>
      <c r="C35" s="390"/>
      <c r="D35" s="390"/>
      <c r="E35" s="390"/>
      <c r="F35" s="390"/>
      <c r="G35" s="390"/>
      <c r="H35" s="390"/>
      <c r="I35" s="390"/>
      <c r="J35" s="390"/>
      <c r="K35" s="390"/>
      <c r="L35" s="390"/>
      <c r="M35" s="390"/>
      <c r="N35" s="390"/>
      <c r="O35" s="390"/>
      <c r="P35" s="390"/>
      <c r="Q35" s="390"/>
      <c r="R35" s="390"/>
      <c r="S35" s="390"/>
      <c r="T35" s="390"/>
      <c r="U35" s="390"/>
      <c r="V35" s="390"/>
      <c r="W35" s="390"/>
      <c r="X35" s="390"/>
      <c r="Y35" s="390"/>
      <c r="Z35" s="390"/>
    </row>
    <row r="36" spans="1:26" ht="12.75" customHeight="1" x14ac:dyDescent="0.25">
      <c r="A36" s="397" t="s">
        <v>298</v>
      </c>
      <c r="B36" s="397"/>
      <c r="C36" s="397"/>
      <c r="D36" s="397"/>
      <c r="E36" s="397"/>
      <c r="F36" s="397"/>
      <c r="G36" s="116">
        <v>28</v>
      </c>
      <c r="H36" s="119">
        <v>159471379</v>
      </c>
      <c r="I36" s="119">
        <v>1826728</v>
      </c>
      <c r="J36" s="119">
        <v>10572684</v>
      </c>
      <c r="K36" s="119">
        <v>5871715</v>
      </c>
      <c r="L36" s="119">
        <v>1871715</v>
      </c>
      <c r="M36" s="119">
        <v>66074285</v>
      </c>
      <c r="N36" s="119">
        <v>32619855</v>
      </c>
      <c r="O36" s="119">
        <v>0</v>
      </c>
      <c r="P36" s="119">
        <v>1261937</v>
      </c>
      <c r="Q36" s="119">
        <v>0</v>
      </c>
      <c r="R36" s="119">
        <v>0</v>
      </c>
      <c r="S36" s="119">
        <v>0</v>
      </c>
      <c r="T36" s="119">
        <v>-235961</v>
      </c>
      <c r="U36" s="119">
        <v>0</v>
      </c>
      <c r="V36" s="119">
        <v>207718470</v>
      </c>
      <c r="W36" s="119">
        <v>146860849</v>
      </c>
      <c r="X36" s="120">
        <f>H36+I36+J36+K36-L36+M36+N36+O36+P36+Q36+R36+V36+W36+S36+T36+U36</f>
        <v>630170226</v>
      </c>
      <c r="Y36" s="119">
        <v>217806806</v>
      </c>
      <c r="Z36" s="120">
        <f t="shared" ref="Z36:Z38" si="15">X36+Y36</f>
        <v>847977032</v>
      </c>
    </row>
    <row r="37" spans="1:26" ht="12.75" customHeight="1" x14ac:dyDescent="0.25">
      <c r="A37" s="386" t="s">
        <v>264</v>
      </c>
      <c r="B37" s="386"/>
      <c r="C37" s="386"/>
      <c r="D37" s="386"/>
      <c r="E37" s="386"/>
      <c r="F37" s="386"/>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5">
      <c r="A38" s="386" t="s">
        <v>265</v>
      </c>
      <c r="B38" s="386"/>
      <c r="C38" s="386"/>
      <c r="D38" s="386"/>
      <c r="E38" s="386"/>
      <c r="F38" s="386"/>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5">
      <c r="A39" s="387" t="s">
        <v>410</v>
      </c>
      <c r="B39" s="387"/>
      <c r="C39" s="387"/>
      <c r="D39" s="387"/>
      <c r="E39" s="387"/>
      <c r="F39" s="387"/>
      <c r="G39" s="117">
        <v>31</v>
      </c>
      <c r="H39" s="121">
        <f>H36+H37+H38</f>
        <v>159471379</v>
      </c>
      <c r="I39" s="121">
        <f t="shared" ref="I39:Z39" si="17">I36+I37+I38</f>
        <v>1826728</v>
      </c>
      <c r="J39" s="121">
        <f t="shared" si="17"/>
        <v>10572684</v>
      </c>
      <c r="K39" s="121">
        <f t="shared" si="17"/>
        <v>5871715</v>
      </c>
      <c r="L39" s="121">
        <f t="shared" si="17"/>
        <v>1871715</v>
      </c>
      <c r="M39" s="121">
        <f t="shared" si="17"/>
        <v>66074285</v>
      </c>
      <c r="N39" s="121">
        <f t="shared" si="17"/>
        <v>32619855</v>
      </c>
      <c r="O39" s="121">
        <f t="shared" si="17"/>
        <v>0</v>
      </c>
      <c r="P39" s="121">
        <f t="shared" si="17"/>
        <v>1261937</v>
      </c>
      <c r="Q39" s="121">
        <f t="shared" si="17"/>
        <v>0</v>
      </c>
      <c r="R39" s="121">
        <f t="shared" si="17"/>
        <v>0</v>
      </c>
      <c r="S39" s="121">
        <f t="shared" si="17"/>
        <v>0</v>
      </c>
      <c r="T39" s="121">
        <f t="shared" si="17"/>
        <v>-235961</v>
      </c>
      <c r="U39" s="121">
        <f t="shared" si="17"/>
        <v>0</v>
      </c>
      <c r="V39" s="121">
        <f t="shared" si="17"/>
        <v>207718470</v>
      </c>
      <c r="W39" s="121">
        <f t="shared" si="17"/>
        <v>146860849</v>
      </c>
      <c r="X39" s="121">
        <f>X36+X37+X38</f>
        <v>630170226</v>
      </c>
      <c r="Y39" s="121">
        <f t="shared" si="17"/>
        <v>217806806</v>
      </c>
      <c r="Z39" s="121">
        <f t="shared" si="17"/>
        <v>847977032</v>
      </c>
    </row>
    <row r="40" spans="1:26" ht="12.75" customHeight="1" x14ac:dyDescent="0.25">
      <c r="A40" s="386" t="s">
        <v>266</v>
      </c>
      <c r="B40" s="386"/>
      <c r="C40" s="386"/>
      <c r="D40" s="386"/>
      <c r="E40" s="386"/>
      <c r="F40" s="386"/>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156337495</v>
      </c>
      <c r="X40" s="120">
        <f>H40+I40+J40+K40-L40+M40+N40+O40+P40+Q40+R40+V40+W40+S40+T40+U40</f>
        <v>156337495</v>
      </c>
      <c r="Y40" s="119">
        <v>74227508</v>
      </c>
      <c r="Z40" s="120">
        <f t="shared" ref="Z40:Z58" si="18">X40+Y40</f>
        <v>230565003</v>
      </c>
    </row>
    <row r="41" spans="1:26" ht="12.75" customHeight="1" x14ac:dyDescent="0.25">
      <c r="A41" s="386" t="s">
        <v>267</v>
      </c>
      <c r="B41" s="386"/>
      <c r="C41" s="386"/>
      <c r="D41" s="386"/>
      <c r="E41" s="386"/>
      <c r="F41" s="386"/>
      <c r="G41" s="116">
        <v>33</v>
      </c>
      <c r="H41" s="118">
        <v>0</v>
      </c>
      <c r="I41" s="118">
        <v>0</v>
      </c>
      <c r="J41" s="118">
        <v>0</v>
      </c>
      <c r="K41" s="118">
        <v>0</v>
      </c>
      <c r="L41" s="118">
        <v>0</v>
      </c>
      <c r="M41" s="118">
        <v>0</v>
      </c>
      <c r="N41" s="119">
        <v>0</v>
      </c>
      <c r="O41" s="118">
        <v>0</v>
      </c>
      <c r="P41" s="118">
        <v>0</v>
      </c>
      <c r="Q41" s="118">
        <v>0</v>
      </c>
      <c r="R41" s="118">
        <v>0</v>
      </c>
      <c r="S41" s="118">
        <v>0</v>
      </c>
      <c r="T41" s="119">
        <v>-724199</v>
      </c>
      <c r="U41" s="119">
        <v>0</v>
      </c>
      <c r="V41" s="118">
        <v>0</v>
      </c>
      <c r="W41" s="118">
        <v>0</v>
      </c>
      <c r="X41" s="120">
        <f t="shared" ref="X41:X58" si="19">H41+I41+J41+K41-L41+M41+N41+O41+P41+Q41+R41+V41+W41+S41+T41+U41</f>
        <v>-724199</v>
      </c>
      <c r="Y41" s="119">
        <v>-649091</v>
      </c>
      <c r="Z41" s="120">
        <f t="shared" si="18"/>
        <v>-1373290</v>
      </c>
    </row>
    <row r="42" spans="1:26" ht="27" customHeight="1" x14ac:dyDescent="0.25">
      <c r="A42" s="386" t="s">
        <v>279</v>
      </c>
      <c r="B42" s="386"/>
      <c r="C42" s="386"/>
      <c r="D42" s="386"/>
      <c r="E42" s="386"/>
      <c r="F42" s="386"/>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5">
      <c r="A43" s="386" t="s">
        <v>399</v>
      </c>
      <c r="B43" s="386"/>
      <c r="C43" s="386"/>
      <c r="D43" s="386"/>
      <c r="E43" s="386"/>
      <c r="F43" s="386"/>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5">
      <c r="A44" s="386" t="s">
        <v>269</v>
      </c>
      <c r="B44" s="386"/>
      <c r="C44" s="386"/>
      <c r="D44" s="386"/>
      <c r="E44" s="386"/>
      <c r="F44" s="386"/>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5">
      <c r="A45" s="386" t="s">
        <v>270</v>
      </c>
      <c r="B45" s="386"/>
      <c r="C45" s="386"/>
      <c r="D45" s="386"/>
      <c r="E45" s="386"/>
      <c r="F45" s="386"/>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5">
      <c r="A46" s="386" t="s">
        <v>280</v>
      </c>
      <c r="B46" s="386"/>
      <c r="C46" s="386"/>
      <c r="D46" s="386"/>
      <c r="E46" s="386"/>
      <c r="F46" s="386"/>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5">
      <c r="A47" s="386" t="s">
        <v>272</v>
      </c>
      <c r="B47" s="386"/>
      <c r="C47" s="386"/>
      <c r="D47" s="386"/>
      <c r="E47" s="386"/>
      <c r="F47" s="386"/>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5">
      <c r="A48" s="386" t="s">
        <v>273</v>
      </c>
      <c r="B48" s="386"/>
      <c r="C48" s="386"/>
      <c r="D48" s="386"/>
      <c r="E48" s="386"/>
      <c r="F48" s="386"/>
      <c r="G48" s="116">
        <v>40</v>
      </c>
      <c r="H48" s="119">
        <v>0</v>
      </c>
      <c r="I48" s="119">
        <v>-282662</v>
      </c>
      <c r="J48" s="119">
        <v>247467</v>
      </c>
      <c r="K48" s="119">
        <v>-16663</v>
      </c>
      <c r="L48" s="119">
        <v>-192843</v>
      </c>
      <c r="M48" s="119">
        <v>1535790</v>
      </c>
      <c r="N48" s="119">
        <v>-1944288</v>
      </c>
      <c r="O48" s="119">
        <v>0</v>
      </c>
      <c r="P48" s="119">
        <v>0</v>
      </c>
      <c r="Q48" s="119">
        <v>0</v>
      </c>
      <c r="R48" s="119">
        <v>0</v>
      </c>
      <c r="S48" s="119">
        <v>0</v>
      </c>
      <c r="T48" s="119">
        <v>0</v>
      </c>
      <c r="U48" s="119">
        <v>0</v>
      </c>
      <c r="V48" s="119">
        <v>-2374539</v>
      </c>
      <c r="W48" s="119">
        <v>0</v>
      </c>
      <c r="X48" s="120">
        <f t="shared" si="19"/>
        <v>-2642052</v>
      </c>
      <c r="Y48" s="119">
        <v>-3259866</v>
      </c>
      <c r="Z48" s="120">
        <f t="shared" si="18"/>
        <v>-5901918</v>
      </c>
    </row>
    <row r="49" spans="1:26" ht="12.75" customHeight="1" x14ac:dyDescent="0.25">
      <c r="A49" s="386" t="s">
        <v>274</v>
      </c>
      <c r="B49" s="386"/>
      <c r="C49" s="386"/>
      <c r="D49" s="386"/>
      <c r="E49" s="386"/>
      <c r="F49" s="386"/>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5">
      <c r="A50" s="386" t="s">
        <v>400</v>
      </c>
      <c r="B50" s="386"/>
      <c r="C50" s="386"/>
      <c r="D50" s="386"/>
      <c r="E50" s="386"/>
      <c r="F50" s="386"/>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5">
      <c r="A51" s="386" t="s">
        <v>401</v>
      </c>
      <c r="B51" s="386"/>
      <c r="C51" s="386"/>
      <c r="D51" s="386"/>
      <c r="E51" s="386"/>
      <c r="F51" s="386"/>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5">
      <c r="A52" s="386" t="s">
        <v>402</v>
      </c>
      <c r="B52" s="386"/>
      <c r="C52" s="386"/>
      <c r="D52" s="386"/>
      <c r="E52" s="386"/>
      <c r="F52" s="386"/>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5">
      <c r="A53" s="386" t="s">
        <v>275</v>
      </c>
      <c r="B53" s="386"/>
      <c r="C53" s="386"/>
      <c r="D53" s="386"/>
      <c r="E53" s="386"/>
      <c r="F53" s="386"/>
      <c r="G53" s="116">
        <v>45</v>
      </c>
      <c r="H53" s="119">
        <v>0</v>
      </c>
      <c r="I53" s="119">
        <v>0</v>
      </c>
      <c r="J53" s="119">
        <v>0</v>
      </c>
      <c r="K53" s="119">
        <v>0</v>
      </c>
      <c r="L53" s="119">
        <v>0</v>
      </c>
      <c r="M53" s="119">
        <v>0</v>
      </c>
      <c r="N53" s="119">
        <v>0</v>
      </c>
      <c r="O53" s="119">
        <v>0</v>
      </c>
      <c r="P53" s="119">
        <v>0</v>
      </c>
      <c r="Q53" s="119">
        <v>0</v>
      </c>
      <c r="R53" s="119">
        <v>0</v>
      </c>
      <c r="S53" s="119">
        <v>0</v>
      </c>
      <c r="T53" s="119">
        <v>0</v>
      </c>
      <c r="U53" s="119">
        <v>0</v>
      </c>
      <c r="V53" s="119">
        <v>0</v>
      </c>
      <c r="W53" s="119">
        <v>0</v>
      </c>
      <c r="X53" s="120">
        <f t="shared" si="19"/>
        <v>0</v>
      </c>
      <c r="Y53" s="119">
        <v>0</v>
      </c>
      <c r="Z53" s="120">
        <f t="shared" si="18"/>
        <v>0</v>
      </c>
    </row>
    <row r="54" spans="1:26" ht="12.75" customHeight="1" x14ac:dyDescent="0.25">
      <c r="A54" s="386" t="s">
        <v>403</v>
      </c>
      <c r="B54" s="386"/>
      <c r="C54" s="386"/>
      <c r="D54" s="386"/>
      <c r="E54" s="386"/>
      <c r="F54" s="386"/>
      <c r="G54" s="116">
        <v>46</v>
      </c>
      <c r="H54" s="119">
        <v>0</v>
      </c>
      <c r="I54" s="119">
        <v>0</v>
      </c>
      <c r="J54" s="119">
        <v>0</v>
      </c>
      <c r="K54" s="119">
        <v>0</v>
      </c>
      <c r="L54" s="119">
        <v>0</v>
      </c>
      <c r="M54" s="119">
        <v>0</v>
      </c>
      <c r="N54" s="119">
        <v>0</v>
      </c>
      <c r="O54" s="119">
        <v>0</v>
      </c>
      <c r="P54" s="119">
        <v>0</v>
      </c>
      <c r="Q54" s="119">
        <v>0</v>
      </c>
      <c r="R54" s="119">
        <v>0</v>
      </c>
      <c r="S54" s="119">
        <v>0</v>
      </c>
      <c r="T54" s="119">
        <v>0</v>
      </c>
      <c r="U54" s="119">
        <v>0</v>
      </c>
      <c r="V54" s="119">
        <v>0</v>
      </c>
      <c r="W54" s="119">
        <v>0</v>
      </c>
      <c r="X54" s="120">
        <f t="shared" si="19"/>
        <v>0</v>
      </c>
      <c r="Y54" s="119">
        <v>0</v>
      </c>
      <c r="Z54" s="120">
        <f t="shared" si="18"/>
        <v>0</v>
      </c>
    </row>
    <row r="55" spans="1:26" ht="12.75" customHeight="1" x14ac:dyDescent="0.25">
      <c r="A55" s="386" t="s">
        <v>411</v>
      </c>
      <c r="B55" s="386"/>
      <c r="C55" s="386"/>
      <c r="D55" s="386"/>
      <c r="E55" s="386"/>
      <c r="F55" s="386"/>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-10194344</v>
      </c>
      <c r="W55" s="119">
        <v>0</v>
      </c>
      <c r="X55" s="120">
        <f t="shared" si="19"/>
        <v>-10194344</v>
      </c>
      <c r="Y55" s="119">
        <v>-26021193</v>
      </c>
      <c r="Z55" s="120">
        <f t="shared" si="18"/>
        <v>-36215537</v>
      </c>
    </row>
    <row r="56" spans="1:26" ht="12.75" customHeight="1" x14ac:dyDescent="0.25">
      <c r="A56" s="386" t="s">
        <v>404</v>
      </c>
      <c r="B56" s="386"/>
      <c r="C56" s="386"/>
      <c r="D56" s="386"/>
      <c r="E56" s="386"/>
      <c r="F56" s="386"/>
      <c r="G56" s="116">
        <v>48</v>
      </c>
      <c r="H56" s="119">
        <v>0</v>
      </c>
      <c r="I56" s="119">
        <v>0</v>
      </c>
      <c r="J56" s="119">
        <v>0</v>
      </c>
      <c r="K56" s="119">
        <v>0</v>
      </c>
      <c r="L56" s="119">
        <v>0</v>
      </c>
      <c r="M56" s="119">
        <v>0</v>
      </c>
      <c r="N56" s="119">
        <v>0</v>
      </c>
      <c r="O56" s="119">
        <v>0</v>
      </c>
      <c r="P56" s="119">
        <v>0</v>
      </c>
      <c r="Q56" s="119">
        <v>0</v>
      </c>
      <c r="R56" s="119">
        <v>0</v>
      </c>
      <c r="S56" s="119">
        <v>0</v>
      </c>
      <c r="T56" s="119">
        <v>0</v>
      </c>
      <c r="U56" s="119">
        <v>0</v>
      </c>
      <c r="V56" s="119">
        <v>0</v>
      </c>
      <c r="W56" s="119">
        <v>0</v>
      </c>
      <c r="X56" s="120">
        <f t="shared" si="19"/>
        <v>0</v>
      </c>
      <c r="Y56" s="119">
        <v>0</v>
      </c>
      <c r="Z56" s="120">
        <f t="shared" si="18"/>
        <v>0</v>
      </c>
    </row>
    <row r="57" spans="1:26" ht="12.75" customHeight="1" x14ac:dyDescent="0.25">
      <c r="A57" s="386" t="s">
        <v>412</v>
      </c>
      <c r="B57" s="386"/>
      <c r="C57" s="386"/>
      <c r="D57" s="386"/>
      <c r="E57" s="386"/>
      <c r="F57" s="386"/>
      <c r="G57" s="116">
        <v>49</v>
      </c>
      <c r="H57" s="119">
        <v>0</v>
      </c>
      <c r="I57" s="119">
        <v>0</v>
      </c>
      <c r="J57" s="119">
        <v>0</v>
      </c>
      <c r="K57" s="119">
        <v>0</v>
      </c>
      <c r="L57" s="119">
        <v>0</v>
      </c>
      <c r="M57" s="119">
        <v>363795</v>
      </c>
      <c r="N57" s="119">
        <v>6688563</v>
      </c>
      <c r="O57" s="119">
        <v>0</v>
      </c>
      <c r="P57" s="119">
        <v>0</v>
      </c>
      <c r="Q57" s="119">
        <v>0</v>
      </c>
      <c r="R57" s="119">
        <v>0</v>
      </c>
      <c r="S57" s="119">
        <v>0</v>
      </c>
      <c r="T57" s="119">
        <v>0</v>
      </c>
      <c r="U57" s="119">
        <v>0</v>
      </c>
      <c r="V57" s="119">
        <v>139808491</v>
      </c>
      <c r="W57" s="119">
        <v>-146860849</v>
      </c>
      <c r="X57" s="120">
        <f t="shared" si="19"/>
        <v>0</v>
      </c>
      <c r="Y57" s="119">
        <v>0</v>
      </c>
      <c r="Z57" s="120">
        <f t="shared" si="18"/>
        <v>0</v>
      </c>
    </row>
    <row r="58" spans="1:26" ht="12.75" customHeight="1" x14ac:dyDescent="0.25">
      <c r="A58" s="386" t="s">
        <v>406</v>
      </c>
      <c r="B58" s="386"/>
      <c r="C58" s="386"/>
      <c r="D58" s="386"/>
      <c r="E58" s="386"/>
      <c r="F58" s="386"/>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5">
      <c r="A59" s="387" t="s">
        <v>413</v>
      </c>
      <c r="B59" s="387"/>
      <c r="C59" s="387"/>
      <c r="D59" s="387"/>
      <c r="E59" s="387"/>
      <c r="F59" s="387"/>
      <c r="G59" s="117">
        <v>51</v>
      </c>
      <c r="H59" s="121">
        <f>SUM(H39:H58)</f>
        <v>159471379</v>
      </c>
      <c r="I59" s="121">
        <f t="shared" ref="I59:Z59" si="20">SUM(I39:I58)</f>
        <v>1544066</v>
      </c>
      <c r="J59" s="121">
        <f t="shared" si="20"/>
        <v>10820151</v>
      </c>
      <c r="K59" s="121">
        <f t="shared" si="20"/>
        <v>5855052</v>
      </c>
      <c r="L59" s="121">
        <f t="shared" si="20"/>
        <v>1678872</v>
      </c>
      <c r="M59" s="121">
        <f t="shared" si="20"/>
        <v>67973870</v>
      </c>
      <c r="N59" s="121">
        <f t="shared" si="20"/>
        <v>37364130</v>
      </c>
      <c r="O59" s="121">
        <f t="shared" si="20"/>
        <v>0</v>
      </c>
      <c r="P59" s="121">
        <f t="shared" si="20"/>
        <v>1261937</v>
      </c>
      <c r="Q59" s="121">
        <f t="shared" si="20"/>
        <v>0</v>
      </c>
      <c r="R59" s="121">
        <f t="shared" si="20"/>
        <v>0</v>
      </c>
      <c r="S59" s="121">
        <f t="shared" si="20"/>
        <v>0</v>
      </c>
      <c r="T59" s="121">
        <f t="shared" si="20"/>
        <v>-960160</v>
      </c>
      <c r="U59" s="121">
        <f t="shared" si="20"/>
        <v>0</v>
      </c>
      <c r="V59" s="121">
        <f t="shared" si="20"/>
        <v>334958078</v>
      </c>
      <c r="W59" s="121">
        <f t="shared" si="20"/>
        <v>156337495</v>
      </c>
      <c r="X59" s="121">
        <f>SUM(X39:X58)</f>
        <v>772947126</v>
      </c>
      <c r="Y59" s="121">
        <f t="shared" si="20"/>
        <v>262104164</v>
      </c>
      <c r="Z59" s="121">
        <f t="shared" si="20"/>
        <v>1035051290</v>
      </c>
    </row>
    <row r="60" spans="1:26" x14ac:dyDescent="0.25">
      <c r="A60" s="394" t="s">
        <v>276</v>
      </c>
      <c r="B60" s="396"/>
      <c r="C60" s="396"/>
      <c r="D60" s="396"/>
      <c r="E60" s="396"/>
      <c r="F60" s="396"/>
      <c r="G60" s="396"/>
      <c r="H60" s="396"/>
      <c r="I60" s="396"/>
      <c r="J60" s="396"/>
      <c r="K60" s="396"/>
      <c r="L60" s="396"/>
      <c r="M60" s="396"/>
      <c r="N60" s="396"/>
      <c r="O60" s="396"/>
      <c r="P60" s="396"/>
      <c r="Q60" s="396"/>
      <c r="R60" s="396"/>
      <c r="S60" s="396"/>
      <c r="T60" s="396"/>
      <c r="U60" s="396"/>
      <c r="V60" s="396"/>
      <c r="W60" s="396"/>
      <c r="X60" s="396"/>
      <c r="Y60" s="396"/>
      <c r="Z60" s="396"/>
    </row>
    <row r="61" spans="1:26" ht="31.5" customHeight="1" x14ac:dyDescent="0.25">
      <c r="A61" s="398" t="s">
        <v>414</v>
      </c>
      <c r="B61" s="398"/>
      <c r="C61" s="398"/>
      <c r="D61" s="398"/>
      <c r="E61" s="398"/>
      <c r="F61" s="398"/>
      <c r="G61" s="117">
        <v>52</v>
      </c>
      <c r="H61" s="120">
        <f>SUM(H41:H49)</f>
        <v>0</v>
      </c>
      <c r="I61" s="120">
        <f t="shared" ref="I61:Z61" si="21">SUM(I41:I49)</f>
        <v>-282662</v>
      </c>
      <c r="J61" s="120">
        <f t="shared" si="21"/>
        <v>247467</v>
      </c>
      <c r="K61" s="120">
        <f t="shared" si="21"/>
        <v>-16663</v>
      </c>
      <c r="L61" s="120">
        <f t="shared" si="21"/>
        <v>-192843</v>
      </c>
      <c r="M61" s="120">
        <f t="shared" si="21"/>
        <v>1535790</v>
      </c>
      <c r="N61" s="120">
        <f t="shared" si="21"/>
        <v>-1944288</v>
      </c>
      <c r="O61" s="120">
        <f t="shared" si="21"/>
        <v>0</v>
      </c>
      <c r="P61" s="120">
        <f t="shared" si="21"/>
        <v>0</v>
      </c>
      <c r="Q61" s="120">
        <f t="shared" si="21"/>
        <v>0</v>
      </c>
      <c r="R61" s="120">
        <f t="shared" si="21"/>
        <v>0</v>
      </c>
      <c r="S61" s="120">
        <f t="shared" ref="S61:T61" si="22">SUM(S41:S49)</f>
        <v>0</v>
      </c>
      <c r="T61" s="120">
        <f t="shared" si="22"/>
        <v>-724199</v>
      </c>
      <c r="U61" s="120">
        <f t="shared" ref="U61" si="23">SUM(U41:U49)</f>
        <v>0</v>
      </c>
      <c r="V61" s="120">
        <f t="shared" si="21"/>
        <v>-2374539</v>
      </c>
      <c r="W61" s="120">
        <f t="shared" si="21"/>
        <v>0</v>
      </c>
      <c r="X61" s="120">
        <f>SUM(X41:X49)</f>
        <v>-3366251</v>
      </c>
      <c r="Y61" s="120">
        <f t="shared" si="21"/>
        <v>-3908957</v>
      </c>
      <c r="Z61" s="120">
        <f t="shared" si="21"/>
        <v>-7275208</v>
      </c>
    </row>
    <row r="62" spans="1:26" ht="27.75" customHeight="1" x14ac:dyDescent="0.25">
      <c r="A62" s="398" t="s">
        <v>415</v>
      </c>
      <c r="B62" s="398"/>
      <c r="C62" s="398"/>
      <c r="D62" s="398"/>
      <c r="E62" s="398"/>
      <c r="F62" s="398"/>
      <c r="G62" s="117">
        <v>53</v>
      </c>
      <c r="H62" s="120">
        <f>H40+H61</f>
        <v>0</v>
      </c>
      <c r="I62" s="120">
        <f t="shared" ref="I62:Z62" si="24">I40+I61</f>
        <v>-282662</v>
      </c>
      <c r="J62" s="120">
        <f t="shared" si="24"/>
        <v>247467</v>
      </c>
      <c r="K62" s="120">
        <f t="shared" si="24"/>
        <v>-16663</v>
      </c>
      <c r="L62" s="120">
        <f t="shared" si="24"/>
        <v>-192843</v>
      </c>
      <c r="M62" s="120">
        <f t="shared" si="24"/>
        <v>1535790</v>
      </c>
      <c r="N62" s="120">
        <f t="shared" si="24"/>
        <v>-1944288</v>
      </c>
      <c r="O62" s="120">
        <f t="shared" si="24"/>
        <v>0</v>
      </c>
      <c r="P62" s="120">
        <f t="shared" si="24"/>
        <v>0</v>
      </c>
      <c r="Q62" s="120">
        <f t="shared" si="24"/>
        <v>0</v>
      </c>
      <c r="R62" s="120">
        <f t="shared" si="24"/>
        <v>0</v>
      </c>
      <c r="S62" s="120">
        <f t="shared" ref="S62:T62" si="25">S40+S61</f>
        <v>0</v>
      </c>
      <c r="T62" s="120">
        <f t="shared" si="25"/>
        <v>-724199</v>
      </c>
      <c r="U62" s="120">
        <f t="shared" ref="U62" si="26">U40+U61</f>
        <v>0</v>
      </c>
      <c r="V62" s="120">
        <f t="shared" si="24"/>
        <v>-2374539</v>
      </c>
      <c r="W62" s="120">
        <f t="shared" si="24"/>
        <v>156337495</v>
      </c>
      <c r="X62" s="120">
        <f>X40+X61</f>
        <v>152971244</v>
      </c>
      <c r="Y62" s="120">
        <f t="shared" si="24"/>
        <v>70318551</v>
      </c>
      <c r="Z62" s="120">
        <f t="shared" si="24"/>
        <v>223289795</v>
      </c>
    </row>
    <row r="63" spans="1:26" ht="29.25" customHeight="1" x14ac:dyDescent="0.25">
      <c r="A63" s="398" t="s">
        <v>416</v>
      </c>
      <c r="B63" s="398"/>
      <c r="C63" s="398"/>
      <c r="D63" s="398"/>
      <c r="E63" s="398"/>
      <c r="F63" s="398"/>
      <c r="G63" s="117">
        <v>54</v>
      </c>
      <c r="H63" s="120">
        <f>SUM(H50:H58)</f>
        <v>0</v>
      </c>
      <c r="I63" s="120">
        <f t="shared" ref="I63:Z63" si="27">SUM(I50:I58)</f>
        <v>0</v>
      </c>
      <c r="J63" s="120">
        <f t="shared" si="27"/>
        <v>0</v>
      </c>
      <c r="K63" s="120">
        <f t="shared" si="27"/>
        <v>0</v>
      </c>
      <c r="L63" s="120">
        <f t="shared" si="27"/>
        <v>0</v>
      </c>
      <c r="M63" s="120">
        <f t="shared" si="27"/>
        <v>363795</v>
      </c>
      <c r="N63" s="120">
        <f t="shared" si="27"/>
        <v>6688563</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129614147</v>
      </c>
      <c r="W63" s="120">
        <f t="shared" si="27"/>
        <v>-146860849</v>
      </c>
      <c r="X63" s="120">
        <f>SUM(X50:X58)</f>
        <v>-10194344</v>
      </c>
      <c r="Y63" s="120">
        <f t="shared" si="27"/>
        <v>-26021193</v>
      </c>
      <c r="Z63" s="120">
        <f t="shared" si="27"/>
        <v>-36215537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41" right="0.18" top="0.56999999999999995" bottom="0.56000000000000005" header="0.5" footer="0.5"/>
  <pageSetup paperSize="9" scale="43" orientation="landscape" r:id="rId1"/>
  <headerFooter alignWithMargins="0">
    <oddHeader>&amp;C&amp;"Aptos"&amp;10&amp;K000000 Interno&amp;1#_x000D_</oddHeader>
  </headerFooter>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Q256"/>
  <sheetViews>
    <sheetView tabSelected="1" topLeftCell="A173" zoomScale="90" zoomScaleNormal="90" workbookViewId="0">
      <selection activeCell="A192" sqref="A192"/>
    </sheetView>
  </sheetViews>
  <sheetFormatPr defaultRowHeight="13.2" x14ac:dyDescent="0.25"/>
  <cols>
    <col min="1" max="1" width="3.33203125" style="146" customWidth="1"/>
    <col min="2" max="3" width="4.6640625" style="146" customWidth="1"/>
    <col min="4" max="4" width="42.5546875" style="146" customWidth="1"/>
    <col min="5" max="5" width="15.44140625" style="146" customWidth="1"/>
    <col min="6" max="6" width="13.33203125" style="146" customWidth="1"/>
    <col min="7" max="7" width="12" style="146" customWidth="1"/>
    <col min="8" max="8" width="1.88671875" style="146" customWidth="1"/>
    <col min="9" max="10" width="12.88671875" style="146" customWidth="1"/>
    <col min="11" max="11" width="10" bestFit="1" customWidth="1"/>
    <col min="13" max="13" width="9.109375" bestFit="1" customWidth="1"/>
    <col min="15" max="15" width="9" bestFit="1" customWidth="1"/>
    <col min="16" max="16" width="10.109375" bestFit="1" customWidth="1"/>
    <col min="17" max="17" width="9.33203125" bestFit="1" customWidth="1"/>
  </cols>
  <sheetData>
    <row r="1" spans="1:11" x14ac:dyDescent="0.25">
      <c r="A1" s="204" t="s">
        <v>480</v>
      </c>
      <c r="B1" s="204"/>
      <c r="C1" s="204"/>
      <c r="D1" s="204"/>
      <c r="E1" s="204"/>
      <c r="F1" s="134"/>
      <c r="G1" s="134"/>
      <c r="H1" s="134"/>
      <c r="I1" s="134"/>
      <c r="J1" s="145"/>
      <c r="K1" s="235"/>
    </row>
    <row r="2" spans="1:11" x14ac:dyDescent="0.25">
      <c r="A2" s="134"/>
      <c r="B2" s="134"/>
      <c r="C2" s="134"/>
      <c r="D2" s="134"/>
      <c r="E2" s="134"/>
      <c r="F2" s="134"/>
      <c r="G2" s="134"/>
      <c r="H2" s="134"/>
      <c r="I2" s="134"/>
      <c r="J2" s="145"/>
      <c r="K2" s="235"/>
    </row>
    <row r="3" spans="1:11" x14ac:dyDescent="0.25">
      <c r="A3" s="204" t="s">
        <v>481</v>
      </c>
      <c r="B3" s="204"/>
      <c r="C3" s="204"/>
      <c r="D3" s="204"/>
      <c r="E3" s="204"/>
      <c r="F3" s="134"/>
      <c r="G3" s="134"/>
      <c r="H3" s="134"/>
      <c r="I3" s="134"/>
      <c r="J3" s="145"/>
      <c r="K3" s="235"/>
    </row>
    <row r="4" spans="1:11" x14ac:dyDescent="0.25">
      <c r="A4" s="134" t="s">
        <v>482</v>
      </c>
      <c r="B4" s="134"/>
      <c r="C4" s="134"/>
      <c r="D4" s="134"/>
      <c r="E4" s="134"/>
      <c r="F4" s="134"/>
      <c r="G4" s="134"/>
      <c r="H4" s="134"/>
      <c r="I4" s="134"/>
      <c r="J4" s="145"/>
      <c r="K4" s="235"/>
    </row>
    <row r="5" spans="1:11" x14ac:dyDescent="0.25">
      <c r="A5" s="134"/>
      <c r="B5" s="134"/>
      <c r="C5" s="134"/>
      <c r="D5" s="134"/>
      <c r="E5" s="134"/>
      <c r="F5" s="134"/>
      <c r="G5" s="134"/>
      <c r="H5" s="134"/>
      <c r="I5" s="134"/>
      <c r="J5" s="145"/>
      <c r="K5" s="235"/>
    </row>
    <row r="6" spans="1:11" x14ac:dyDescent="0.25">
      <c r="A6" s="204" t="s">
        <v>612</v>
      </c>
      <c r="B6" s="204"/>
      <c r="C6" s="204"/>
      <c r="D6" s="204"/>
      <c r="E6" s="204"/>
      <c r="F6" s="134"/>
      <c r="G6" s="134"/>
      <c r="H6" s="134"/>
      <c r="I6" s="134"/>
      <c r="J6" s="145"/>
      <c r="K6" s="235"/>
    </row>
    <row r="7" spans="1:11" x14ac:dyDescent="0.25">
      <c r="A7" s="134"/>
      <c r="B7" s="134"/>
      <c r="C7" s="134"/>
      <c r="D7" s="134"/>
      <c r="E7" s="134"/>
      <c r="F7" s="134"/>
      <c r="G7" s="134"/>
      <c r="H7" s="134"/>
      <c r="I7" s="134"/>
      <c r="J7" s="145"/>
      <c r="K7" s="235"/>
    </row>
    <row r="8" spans="1:11" x14ac:dyDescent="0.25">
      <c r="A8" s="163" t="s">
        <v>483</v>
      </c>
      <c r="B8" s="163"/>
      <c r="C8" s="163"/>
      <c r="D8" s="163"/>
      <c r="E8" s="163"/>
      <c r="F8" s="134"/>
      <c r="G8" s="134"/>
      <c r="H8" s="134"/>
      <c r="I8" s="134"/>
      <c r="J8" s="145"/>
      <c r="K8" s="235"/>
    </row>
    <row r="9" spans="1:11" x14ac:dyDescent="0.25">
      <c r="A9" s="163"/>
      <c r="B9" s="163"/>
      <c r="C9" s="163"/>
      <c r="D9" s="163"/>
      <c r="E9" s="163"/>
      <c r="F9" s="134"/>
      <c r="G9" s="134"/>
      <c r="H9" s="134"/>
      <c r="I9" s="134"/>
      <c r="J9" s="145"/>
      <c r="K9" s="235"/>
    </row>
    <row r="10" spans="1:11" x14ac:dyDescent="0.25">
      <c r="A10" s="163" t="s">
        <v>484</v>
      </c>
      <c r="B10" s="163"/>
      <c r="C10" s="163"/>
      <c r="D10" s="163"/>
      <c r="E10" s="163"/>
      <c r="F10" s="134"/>
      <c r="G10" s="134"/>
      <c r="H10" s="134"/>
      <c r="I10" s="134"/>
      <c r="J10" s="145"/>
      <c r="K10" s="235"/>
    </row>
    <row r="11" spans="1:11" ht="12.75" customHeight="1" x14ac:dyDescent="0.25">
      <c r="A11" s="402" t="s">
        <v>672</v>
      </c>
      <c r="B11" s="402"/>
      <c r="C11" s="402"/>
      <c r="D11" s="402"/>
      <c r="E11" s="402"/>
      <c r="F11" s="402"/>
      <c r="G11" s="402"/>
      <c r="H11" s="402"/>
      <c r="I11" s="402"/>
      <c r="J11" s="145"/>
      <c r="K11" s="235"/>
    </row>
    <row r="12" spans="1:11" ht="12.75" customHeight="1" x14ac:dyDescent="0.25">
      <c r="A12" s="403" t="s">
        <v>485</v>
      </c>
      <c r="B12" s="403"/>
      <c r="C12" s="403"/>
      <c r="D12" s="403"/>
      <c r="E12" s="403"/>
      <c r="F12" s="403"/>
      <c r="G12" s="403"/>
      <c r="H12" s="403"/>
      <c r="I12" s="403"/>
      <c r="J12" s="145"/>
      <c r="K12" s="235"/>
    </row>
    <row r="13" spans="1:11" ht="12.75" customHeight="1" x14ac:dyDescent="0.25">
      <c r="A13" s="403" t="s">
        <v>486</v>
      </c>
      <c r="B13" s="403"/>
      <c r="C13" s="403"/>
      <c r="D13" s="403"/>
      <c r="E13" s="403"/>
      <c r="F13" s="403"/>
      <c r="G13" s="403"/>
      <c r="H13" s="403"/>
      <c r="I13" s="403"/>
      <c r="J13" s="145"/>
      <c r="K13" s="235"/>
    </row>
    <row r="14" spans="1:11" ht="12.75" customHeight="1" x14ac:dyDescent="0.25">
      <c r="A14" s="403" t="s">
        <v>487</v>
      </c>
      <c r="B14" s="403"/>
      <c r="C14" s="403"/>
      <c r="D14" s="403"/>
      <c r="E14" s="403"/>
      <c r="F14" s="403"/>
      <c r="G14" s="403"/>
      <c r="H14" s="403"/>
      <c r="I14" s="403"/>
      <c r="J14" s="145"/>
      <c r="K14" s="235"/>
    </row>
    <row r="15" spans="1:11" x14ac:dyDescent="0.25">
      <c r="A15" s="404" t="s">
        <v>488</v>
      </c>
      <c r="B15" s="404"/>
      <c r="C15" s="404"/>
      <c r="D15" s="404"/>
      <c r="E15" s="404"/>
      <c r="F15" s="404"/>
      <c r="G15" s="404"/>
      <c r="H15" s="404"/>
      <c r="I15" s="404"/>
      <c r="J15" s="145"/>
      <c r="K15" s="235"/>
    </row>
    <row r="16" spans="1:11" x14ac:dyDescent="0.25">
      <c r="A16" s="205"/>
      <c r="B16" s="205"/>
      <c r="C16" s="205"/>
      <c r="D16" s="205"/>
      <c r="E16" s="205"/>
      <c r="F16" s="205"/>
      <c r="G16" s="205"/>
      <c r="H16" s="205"/>
      <c r="I16" s="205"/>
      <c r="J16" s="145"/>
      <c r="K16" s="235"/>
    </row>
    <row r="17" spans="1:11" x14ac:dyDescent="0.25">
      <c r="A17" s="163" t="s">
        <v>489</v>
      </c>
      <c r="B17" s="163"/>
      <c r="C17" s="163"/>
      <c r="D17" s="163"/>
      <c r="E17" s="163"/>
      <c r="F17" s="163"/>
      <c r="G17" s="163"/>
      <c r="H17" s="163"/>
      <c r="I17" s="163"/>
      <c r="J17" s="145"/>
      <c r="K17" s="235"/>
    </row>
    <row r="18" spans="1:11" ht="26.25" customHeight="1" x14ac:dyDescent="0.25">
      <c r="A18" s="405" t="s">
        <v>625</v>
      </c>
      <c r="B18" s="405"/>
      <c r="C18" s="405"/>
      <c r="D18" s="405"/>
      <c r="E18" s="405"/>
      <c r="F18" s="405"/>
      <c r="G18" s="405"/>
      <c r="H18" s="405"/>
      <c r="I18" s="405"/>
      <c r="J18" s="145"/>
      <c r="K18" s="235"/>
    </row>
    <row r="19" spans="1:11" ht="12.75" customHeight="1" x14ac:dyDescent="0.25">
      <c r="A19" s="399" t="s">
        <v>490</v>
      </c>
      <c r="B19" s="399"/>
      <c r="C19" s="399"/>
      <c r="D19" s="399"/>
      <c r="E19" s="399"/>
      <c r="F19" s="399"/>
      <c r="G19" s="399"/>
      <c r="H19" s="399"/>
      <c r="I19" s="399"/>
      <c r="J19" s="145"/>
      <c r="K19" s="235"/>
    </row>
    <row r="20" spans="1:11" ht="24.75" customHeight="1" x14ac:dyDescent="0.25">
      <c r="A20" s="405" t="s">
        <v>491</v>
      </c>
      <c r="B20" s="405"/>
      <c r="C20" s="405"/>
      <c r="D20" s="405"/>
      <c r="E20" s="405"/>
      <c r="F20" s="405"/>
      <c r="G20" s="405"/>
      <c r="H20" s="405"/>
      <c r="I20" s="405"/>
      <c r="J20" s="145"/>
      <c r="K20" s="235"/>
    </row>
    <row r="21" spans="1:11" x14ac:dyDescent="0.25">
      <c r="A21" s="144"/>
      <c r="B21" s="144"/>
      <c r="C21" s="144"/>
      <c r="D21" s="144"/>
      <c r="E21" s="144"/>
      <c r="F21" s="144"/>
      <c r="G21" s="144"/>
      <c r="H21" s="144"/>
      <c r="I21" s="144"/>
      <c r="J21" s="145"/>
      <c r="K21" s="235"/>
    </row>
    <row r="22" spans="1:11" x14ac:dyDescent="0.25">
      <c r="A22" s="163" t="s">
        <v>492</v>
      </c>
      <c r="B22" s="163"/>
      <c r="C22" s="163"/>
      <c r="D22" s="163"/>
      <c r="E22" s="163"/>
      <c r="F22" s="163"/>
      <c r="G22" s="163"/>
      <c r="H22" s="163"/>
      <c r="I22" s="163"/>
      <c r="J22" s="145"/>
      <c r="K22" s="235"/>
    </row>
    <row r="23" spans="1:11" ht="12.75" customHeight="1" x14ac:dyDescent="0.25">
      <c r="A23" s="405" t="s">
        <v>624</v>
      </c>
      <c r="B23" s="405"/>
      <c r="C23" s="405"/>
      <c r="D23" s="405"/>
      <c r="E23" s="405"/>
      <c r="F23" s="405"/>
      <c r="G23" s="405"/>
      <c r="H23" s="405"/>
      <c r="I23" s="405"/>
      <c r="J23" s="145"/>
      <c r="K23" s="235"/>
    </row>
    <row r="24" spans="1:11" ht="12.75" customHeight="1" x14ac:dyDescent="0.25">
      <c r="A24" s="405" t="s">
        <v>666</v>
      </c>
      <c r="B24" s="405"/>
      <c r="C24" s="405"/>
      <c r="D24" s="405"/>
      <c r="E24" s="405"/>
      <c r="F24" s="405"/>
      <c r="G24" s="405"/>
      <c r="H24" s="405"/>
      <c r="I24" s="405"/>
      <c r="J24" s="145"/>
      <c r="K24" s="235"/>
    </row>
    <row r="25" spans="1:11" x14ac:dyDescent="0.25">
      <c r="A25" s="164"/>
      <c r="B25" s="164"/>
      <c r="C25" s="164"/>
      <c r="D25" s="164"/>
      <c r="E25" s="164"/>
      <c r="F25" s="134"/>
      <c r="G25" s="134"/>
      <c r="H25" s="134"/>
      <c r="I25" s="134"/>
      <c r="J25" s="145"/>
      <c r="K25" s="235"/>
    </row>
    <row r="26" spans="1:11" x14ac:dyDescent="0.25">
      <c r="A26" s="163" t="s">
        <v>493</v>
      </c>
      <c r="B26" s="163"/>
      <c r="C26" s="163"/>
      <c r="D26" s="163"/>
      <c r="E26" s="163"/>
      <c r="F26" s="163"/>
      <c r="G26" s="163"/>
      <c r="H26" s="163"/>
      <c r="I26" s="163"/>
      <c r="J26" s="145"/>
      <c r="K26" s="235"/>
    </row>
    <row r="27" spans="1:11" x14ac:dyDescent="0.25">
      <c r="A27" s="163"/>
      <c r="B27" s="163"/>
      <c r="C27" s="163"/>
      <c r="D27" s="163"/>
      <c r="E27" s="163"/>
      <c r="F27" s="163"/>
      <c r="G27" s="163"/>
      <c r="H27" s="163"/>
      <c r="I27" s="163"/>
      <c r="J27" s="145"/>
      <c r="K27" s="235"/>
    </row>
    <row r="28" spans="1:11" x14ac:dyDescent="0.25">
      <c r="A28" s="163" t="s">
        <v>494</v>
      </c>
      <c r="B28" s="163"/>
      <c r="C28" s="163"/>
      <c r="D28" s="163"/>
      <c r="E28" s="163"/>
      <c r="F28" s="163"/>
      <c r="G28" s="163"/>
      <c r="H28" s="163"/>
      <c r="I28" s="163"/>
      <c r="J28" s="145"/>
      <c r="K28" s="235"/>
    </row>
    <row r="29" spans="1:11" ht="27" customHeight="1" x14ac:dyDescent="0.25">
      <c r="A29" s="399" t="s">
        <v>613</v>
      </c>
      <c r="B29" s="399"/>
      <c r="C29" s="399"/>
      <c r="D29" s="399"/>
      <c r="E29" s="399"/>
      <c r="F29" s="399"/>
      <c r="G29" s="399"/>
      <c r="H29" s="399"/>
      <c r="I29" s="399"/>
      <c r="J29" s="145"/>
      <c r="K29" s="235"/>
    </row>
    <row r="30" spans="1:11" ht="39.75" customHeight="1" x14ac:dyDescent="0.25">
      <c r="A30" s="399" t="s">
        <v>495</v>
      </c>
      <c r="B30" s="399"/>
      <c r="C30" s="399"/>
      <c r="D30" s="399"/>
      <c r="E30" s="399"/>
      <c r="F30" s="399"/>
      <c r="G30" s="399"/>
      <c r="H30" s="399"/>
      <c r="I30" s="399"/>
      <c r="J30" s="145"/>
      <c r="K30" s="235"/>
    </row>
    <row r="31" spans="1:11" ht="25.5" customHeight="1" x14ac:dyDescent="0.25">
      <c r="A31" s="399" t="s">
        <v>496</v>
      </c>
      <c r="B31" s="399"/>
      <c r="C31" s="399"/>
      <c r="D31" s="399"/>
      <c r="E31" s="399"/>
      <c r="F31" s="399"/>
      <c r="G31" s="399"/>
      <c r="H31" s="399"/>
      <c r="I31" s="399"/>
      <c r="J31" s="145"/>
      <c r="K31" s="235"/>
    </row>
    <row r="32" spans="1:11" x14ac:dyDescent="0.25">
      <c r="A32" s="198"/>
      <c r="B32" s="198"/>
      <c r="C32" s="198"/>
      <c r="D32" s="198"/>
      <c r="E32" s="198"/>
      <c r="F32" s="198"/>
      <c r="G32" s="198"/>
      <c r="H32" s="198"/>
      <c r="I32" s="198"/>
      <c r="J32" s="145"/>
      <c r="K32" s="235"/>
    </row>
    <row r="33" spans="1:11" x14ac:dyDescent="0.25">
      <c r="A33" s="163" t="s">
        <v>497</v>
      </c>
      <c r="B33" s="163"/>
      <c r="C33" s="163"/>
      <c r="D33" s="163"/>
      <c r="E33" s="163"/>
      <c r="F33" s="163"/>
      <c r="G33" s="163"/>
      <c r="H33" s="163"/>
      <c r="I33" s="163"/>
      <c r="J33" s="145"/>
      <c r="K33" s="235"/>
    </row>
    <row r="34" spans="1:11" ht="26.25" customHeight="1" x14ac:dyDescent="0.25">
      <c r="A34" s="399" t="s">
        <v>498</v>
      </c>
      <c r="B34" s="399"/>
      <c r="C34" s="399"/>
      <c r="D34" s="399"/>
      <c r="E34" s="399"/>
      <c r="F34" s="399"/>
      <c r="G34" s="399"/>
      <c r="H34" s="399"/>
      <c r="I34" s="399"/>
      <c r="J34" s="145"/>
      <c r="K34" s="235"/>
    </row>
    <row r="35" spans="1:11" x14ac:dyDescent="0.25">
      <c r="A35" s="198"/>
      <c r="B35" s="198"/>
      <c r="C35" s="198"/>
      <c r="D35" s="198"/>
      <c r="E35" s="198"/>
      <c r="F35" s="198"/>
      <c r="G35" s="198"/>
      <c r="H35" s="198"/>
      <c r="I35" s="198"/>
      <c r="J35" s="145"/>
      <c r="K35" s="235"/>
    </row>
    <row r="36" spans="1:11" x14ac:dyDescent="0.25">
      <c r="A36" s="163" t="s">
        <v>499</v>
      </c>
      <c r="B36" s="163"/>
      <c r="C36" s="163"/>
      <c r="D36" s="163"/>
      <c r="E36" s="163"/>
      <c r="F36" s="163"/>
      <c r="G36" s="163"/>
      <c r="H36" s="163"/>
      <c r="I36" s="163"/>
      <c r="J36" s="145"/>
      <c r="K36" s="235"/>
    </row>
    <row r="37" spans="1:11" ht="25.5" customHeight="1" x14ac:dyDescent="0.25">
      <c r="A37" s="399" t="s">
        <v>614</v>
      </c>
      <c r="B37" s="399"/>
      <c r="C37" s="399"/>
      <c r="D37" s="399"/>
      <c r="E37" s="399"/>
      <c r="F37" s="399"/>
      <c r="G37" s="399"/>
      <c r="H37" s="399"/>
      <c r="I37" s="399"/>
      <c r="J37" s="145"/>
      <c r="K37" s="235"/>
    </row>
    <row r="38" spans="1:11" x14ac:dyDescent="0.25">
      <c r="A38" s="205"/>
      <c r="B38" s="205"/>
      <c r="C38" s="205"/>
      <c r="D38" s="205"/>
      <c r="E38" s="205"/>
      <c r="F38" s="198"/>
      <c r="G38" s="198"/>
      <c r="H38" s="198"/>
      <c r="I38" s="198"/>
      <c r="J38" s="145"/>
      <c r="K38" s="235"/>
    </row>
    <row r="39" spans="1:11" x14ac:dyDescent="0.25">
      <c r="A39" s="163" t="s">
        <v>500</v>
      </c>
      <c r="B39" s="163"/>
      <c r="C39" s="163"/>
      <c r="D39" s="163"/>
      <c r="E39" s="163"/>
      <c r="F39" s="163"/>
      <c r="G39" s="163"/>
      <c r="H39" s="163"/>
      <c r="I39" s="163"/>
      <c r="J39" s="145"/>
      <c r="K39" s="235"/>
    </row>
    <row r="40" spans="1:11" ht="51.75" customHeight="1" x14ac:dyDescent="0.25">
      <c r="A40" s="399" t="s">
        <v>501</v>
      </c>
      <c r="B40" s="399"/>
      <c r="C40" s="399"/>
      <c r="D40" s="399"/>
      <c r="E40" s="399"/>
      <c r="F40" s="399"/>
      <c r="G40" s="399"/>
      <c r="H40" s="399"/>
      <c r="I40" s="399"/>
      <c r="J40" s="145"/>
      <c r="K40" s="235"/>
    </row>
    <row r="41" spans="1:11" x14ac:dyDescent="0.25">
      <c r="A41" s="198"/>
      <c r="B41" s="198"/>
      <c r="C41" s="198"/>
      <c r="D41" s="198"/>
      <c r="E41" s="198"/>
      <c r="F41" s="198"/>
      <c r="G41" s="198"/>
      <c r="H41" s="198"/>
      <c r="I41" s="198"/>
      <c r="J41" s="145"/>
      <c r="K41" s="235"/>
    </row>
    <row r="42" spans="1:11" x14ac:dyDescent="0.25">
      <c r="A42" s="163" t="s">
        <v>502</v>
      </c>
      <c r="B42" s="163"/>
      <c r="C42" s="163"/>
      <c r="D42" s="163"/>
      <c r="E42" s="163"/>
      <c r="F42" s="163"/>
      <c r="G42" s="163"/>
      <c r="H42" s="163"/>
      <c r="I42" s="163"/>
      <c r="J42" s="145"/>
      <c r="K42" s="235"/>
    </row>
    <row r="43" spans="1:11" ht="12.75" customHeight="1" x14ac:dyDescent="0.25">
      <c r="A43" s="399" t="s">
        <v>503</v>
      </c>
      <c r="B43" s="399"/>
      <c r="C43" s="399"/>
      <c r="D43" s="399"/>
      <c r="E43" s="399"/>
      <c r="F43" s="399"/>
      <c r="G43" s="399"/>
      <c r="H43" s="399"/>
      <c r="I43" s="399"/>
      <c r="J43" s="145"/>
      <c r="K43" s="235"/>
    </row>
    <row r="44" spans="1:11" x14ac:dyDescent="0.25">
      <c r="A44" s="134"/>
      <c r="B44" s="134"/>
      <c r="C44" s="134"/>
      <c r="D44" s="134"/>
      <c r="E44" s="134"/>
      <c r="F44" s="134"/>
      <c r="G44" s="134"/>
      <c r="H44" s="134"/>
      <c r="I44" s="134"/>
      <c r="J44" s="145"/>
      <c r="K44" s="235"/>
    </row>
    <row r="45" spans="1:11" x14ac:dyDescent="0.25">
      <c r="A45" s="163" t="s">
        <v>504</v>
      </c>
      <c r="B45" s="163"/>
      <c r="C45" s="163"/>
      <c r="D45" s="163"/>
      <c r="E45" s="163"/>
      <c r="F45" s="163"/>
      <c r="G45" s="163"/>
      <c r="H45" s="163"/>
      <c r="I45" s="163"/>
      <c r="J45" s="145"/>
      <c r="K45" s="235"/>
    </row>
    <row r="46" spans="1:11" x14ac:dyDescent="0.25">
      <c r="A46" s="134"/>
      <c r="B46" s="134"/>
      <c r="C46" s="134"/>
      <c r="D46" s="134"/>
      <c r="E46" s="134"/>
      <c r="F46" s="134"/>
      <c r="G46" s="134"/>
      <c r="H46" s="134"/>
      <c r="I46" s="134"/>
      <c r="J46" s="145"/>
      <c r="K46" s="235"/>
    </row>
    <row r="47" spans="1:11" x14ac:dyDescent="0.25">
      <c r="A47" s="206"/>
      <c r="B47" s="206"/>
      <c r="C47" s="206"/>
      <c r="D47" s="206"/>
      <c r="E47" s="206"/>
      <c r="F47" s="400" t="s">
        <v>615</v>
      </c>
      <c r="G47" s="400"/>
      <c r="H47" s="207"/>
      <c r="I47" s="400" t="s">
        <v>505</v>
      </c>
      <c r="J47" s="400"/>
      <c r="K47" s="235"/>
    </row>
    <row r="48" spans="1:11" ht="34.200000000000003" x14ac:dyDescent="0.25">
      <c r="A48" s="206"/>
      <c r="B48" s="206"/>
      <c r="C48" s="206"/>
      <c r="D48" s="206"/>
      <c r="E48" s="132" t="s">
        <v>506</v>
      </c>
      <c r="F48" s="208" t="s">
        <v>507</v>
      </c>
      <c r="G48" s="209" t="s">
        <v>508</v>
      </c>
      <c r="H48" s="210"/>
      <c r="I48" s="208" t="s">
        <v>507</v>
      </c>
      <c r="J48" s="209" t="s">
        <v>508</v>
      </c>
      <c r="K48" s="235"/>
    </row>
    <row r="49" spans="1:11" x14ac:dyDescent="0.25">
      <c r="A49" s="211" t="s">
        <v>509</v>
      </c>
      <c r="B49" s="211"/>
      <c r="C49" s="211"/>
      <c r="D49" s="211"/>
      <c r="E49" s="212"/>
      <c r="F49" s="206"/>
      <c r="G49" s="134"/>
      <c r="H49" s="134"/>
      <c r="I49" s="206"/>
      <c r="J49" s="134"/>
      <c r="K49" s="235"/>
    </row>
    <row r="50" spans="1:11" ht="12.75" customHeight="1" x14ac:dyDescent="0.25">
      <c r="A50" s="401" t="s">
        <v>510</v>
      </c>
      <c r="B50" s="401"/>
      <c r="C50" s="401"/>
      <c r="D50" s="401"/>
      <c r="E50" s="132" t="s">
        <v>511</v>
      </c>
      <c r="F50" s="133">
        <v>100</v>
      </c>
      <c r="G50" s="133">
        <v>100</v>
      </c>
      <c r="H50" s="134"/>
      <c r="I50" s="133">
        <v>100</v>
      </c>
      <c r="J50" s="133">
        <v>100</v>
      </c>
      <c r="K50" s="235"/>
    </row>
    <row r="51" spans="1:11" x14ac:dyDescent="0.25">
      <c r="A51" s="407" t="s">
        <v>626</v>
      </c>
      <c r="B51" s="407"/>
      <c r="C51" s="407"/>
      <c r="D51" s="407"/>
      <c r="E51" s="132" t="s">
        <v>511</v>
      </c>
      <c r="F51" s="133">
        <v>100</v>
      </c>
      <c r="G51" s="133">
        <v>100</v>
      </c>
      <c r="H51" s="134"/>
      <c r="I51" s="133">
        <v>100</v>
      </c>
      <c r="J51" s="133">
        <v>100</v>
      </c>
      <c r="K51" s="235"/>
    </row>
    <row r="52" spans="1:11" ht="13.8" x14ac:dyDescent="0.25">
      <c r="A52" s="408" t="s">
        <v>627</v>
      </c>
      <c r="B52" s="408"/>
      <c r="C52" s="408"/>
      <c r="D52" s="408"/>
      <c r="E52" s="132" t="s">
        <v>511</v>
      </c>
      <c r="F52" s="135">
        <v>0</v>
      </c>
      <c r="G52" s="135">
        <v>0</v>
      </c>
      <c r="H52" s="134"/>
      <c r="I52" s="133">
        <v>100</v>
      </c>
      <c r="J52" s="133">
        <v>100</v>
      </c>
      <c r="K52" s="235"/>
    </row>
    <row r="53" spans="1:11" ht="26.25" customHeight="1" x14ac:dyDescent="0.25">
      <c r="A53" s="407" t="s">
        <v>512</v>
      </c>
      <c r="B53" s="407"/>
      <c r="C53" s="407"/>
      <c r="D53" s="407"/>
      <c r="E53" s="137" t="s">
        <v>511</v>
      </c>
      <c r="F53" s="138">
        <v>100</v>
      </c>
      <c r="G53" s="138">
        <v>100</v>
      </c>
      <c r="H53" s="134"/>
      <c r="I53" s="133">
        <v>100</v>
      </c>
      <c r="J53" s="133">
        <v>100</v>
      </c>
      <c r="K53" s="235"/>
    </row>
    <row r="54" spans="1:11" x14ac:dyDescent="0.25">
      <c r="A54" s="406" t="s">
        <v>513</v>
      </c>
      <c r="B54" s="406"/>
      <c r="C54" s="406"/>
      <c r="D54" s="406"/>
      <c r="E54" s="137" t="s">
        <v>511</v>
      </c>
      <c r="F54" s="138">
        <v>100</v>
      </c>
      <c r="G54" s="138">
        <v>100</v>
      </c>
      <c r="H54" s="134"/>
      <c r="I54" s="133">
        <v>100</v>
      </c>
      <c r="J54" s="133">
        <v>100</v>
      </c>
      <c r="K54" s="235"/>
    </row>
    <row r="55" spans="1:11" x14ac:dyDescent="0.25">
      <c r="A55" s="407" t="s">
        <v>628</v>
      </c>
      <c r="B55" s="407"/>
      <c r="C55" s="407"/>
      <c r="D55" s="407"/>
      <c r="E55" s="137" t="s">
        <v>511</v>
      </c>
      <c r="F55" s="138">
        <v>100</v>
      </c>
      <c r="G55" s="138">
        <v>100</v>
      </c>
      <c r="H55" s="134"/>
      <c r="I55" s="133">
        <v>75</v>
      </c>
      <c r="J55" s="133">
        <v>75</v>
      </c>
      <c r="K55" s="235"/>
    </row>
    <row r="56" spans="1:11" x14ac:dyDescent="0.25">
      <c r="A56" s="406" t="s">
        <v>514</v>
      </c>
      <c r="B56" s="406"/>
      <c r="C56" s="406"/>
      <c r="D56" s="406"/>
      <c r="E56" s="137" t="s">
        <v>511</v>
      </c>
      <c r="F56" s="138">
        <v>100</v>
      </c>
      <c r="G56" s="138">
        <v>100</v>
      </c>
      <c r="H56" s="134"/>
      <c r="I56" s="133">
        <v>100</v>
      </c>
      <c r="J56" s="133">
        <v>100</v>
      </c>
      <c r="K56" s="235"/>
    </row>
    <row r="57" spans="1:11" x14ac:dyDescent="0.25">
      <c r="A57" s="139"/>
      <c r="B57" s="406" t="s">
        <v>629</v>
      </c>
      <c r="C57" s="406"/>
      <c r="D57" s="406"/>
      <c r="E57" s="137" t="s">
        <v>511</v>
      </c>
      <c r="F57" s="140">
        <v>0</v>
      </c>
      <c r="G57" s="140">
        <v>0</v>
      </c>
      <c r="H57" s="134"/>
      <c r="I57" s="133">
        <v>100</v>
      </c>
      <c r="J57" s="133">
        <v>100</v>
      </c>
      <c r="K57" s="235"/>
    </row>
    <row r="58" spans="1:11" x14ac:dyDescent="0.25">
      <c r="A58" s="406" t="s">
        <v>515</v>
      </c>
      <c r="B58" s="406"/>
      <c r="C58" s="406"/>
      <c r="D58" s="406"/>
      <c r="E58" s="137" t="s">
        <v>511</v>
      </c>
      <c r="F58" s="138">
        <v>100</v>
      </c>
      <c r="G58" s="138">
        <v>100</v>
      </c>
      <c r="H58" s="134"/>
      <c r="I58" s="133">
        <v>100</v>
      </c>
      <c r="J58" s="133">
        <v>100</v>
      </c>
      <c r="K58" s="235"/>
    </row>
    <row r="59" spans="1:11" x14ac:dyDescent="0.25">
      <c r="A59" s="406" t="s">
        <v>516</v>
      </c>
      <c r="B59" s="406"/>
      <c r="C59" s="406"/>
      <c r="D59" s="406"/>
      <c r="E59" s="137" t="s">
        <v>511</v>
      </c>
      <c r="F59" s="138">
        <v>100</v>
      </c>
      <c r="G59" s="138">
        <v>100</v>
      </c>
      <c r="H59" s="141"/>
      <c r="I59" s="138">
        <v>100</v>
      </c>
      <c r="J59" s="133">
        <v>100</v>
      </c>
      <c r="K59" s="235"/>
    </row>
    <row r="60" spans="1:11" x14ac:dyDescent="0.25">
      <c r="A60" s="139"/>
      <c r="B60" s="406" t="s">
        <v>517</v>
      </c>
      <c r="C60" s="406"/>
      <c r="D60" s="406"/>
      <c r="E60" s="137" t="s">
        <v>511</v>
      </c>
      <c r="F60" s="138">
        <v>100</v>
      </c>
      <c r="G60" s="138">
        <v>100</v>
      </c>
      <c r="H60" s="141"/>
      <c r="I60" s="138">
        <v>100</v>
      </c>
      <c r="J60" s="133">
        <v>100</v>
      </c>
      <c r="K60" s="235"/>
    </row>
    <row r="61" spans="1:11" ht="25.5" customHeight="1" x14ac:dyDescent="0.25">
      <c r="A61" s="142"/>
      <c r="B61" s="407" t="s">
        <v>518</v>
      </c>
      <c r="C61" s="407"/>
      <c r="D61" s="407"/>
      <c r="E61" s="137" t="s">
        <v>511</v>
      </c>
      <c r="F61" s="138">
        <v>100</v>
      </c>
      <c r="G61" s="138">
        <v>100</v>
      </c>
      <c r="H61" s="141"/>
      <c r="I61" s="138">
        <v>100</v>
      </c>
      <c r="J61" s="133">
        <v>100</v>
      </c>
      <c r="K61" s="235"/>
    </row>
    <row r="62" spans="1:11" ht="26.25" customHeight="1" x14ac:dyDescent="0.25">
      <c r="A62" s="142"/>
      <c r="B62" s="407" t="s">
        <v>630</v>
      </c>
      <c r="C62" s="407"/>
      <c r="D62" s="407"/>
      <c r="E62" s="137" t="s">
        <v>511</v>
      </c>
      <c r="F62" s="140">
        <v>0</v>
      </c>
      <c r="G62" s="140">
        <v>0</v>
      </c>
      <c r="H62" s="143"/>
      <c r="I62" s="138">
        <v>51</v>
      </c>
      <c r="J62" s="133">
        <v>51</v>
      </c>
      <c r="K62" s="235"/>
    </row>
    <row r="63" spans="1:11" ht="12.75" customHeight="1" x14ac:dyDescent="0.25">
      <c r="A63" s="142"/>
      <c r="B63" s="407" t="s">
        <v>519</v>
      </c>
      <c r="C63" s="407"/>
      <c r="D63" s="407"/>
      <c r="E63" s="137" t="s">
        <v>511</v>
      </c>
      <c r="F63" s="138">
        <v>76</v>
      </c>
      <c r="G63" s="138">
        <v>76</v>
      </c>
      <c r="H63" s="143"/>
      <c r="I63" s="138">
        <v>76</v>
      </c>
      <c r="J63" s="133">
        <v>76</v>
      </c>
      <c r="K63" s="236"/>
    </row>
    <row r="64" spans="1:11" ht="12.75" customHeight="1" x14ac:dyDescent="0.25">
      <c r="A64" s="142"/>
      <c r="B64" s="407" t="s">
        <v>520</v>
      </c>
      <c r="C64" s="407"/>
      <c r="D64" s="407"/>
      <c r="E64" s="137" t="s">
        <v>511</v>
      </c>
      <c r="F64" s="138">
        <v>91.2</v>
      </c>
      <c r="G64" s="138">
        <v>91.2</v>
      </c>
      <c r="H64" s="143"/>
      <c r="I64" s="138">
        <v>91.2</v>
      </c>
      <c r="J64" s="133">
        <v>91.2</v>
      </c>
      <c r="K64" s="236"/>
    </row>
    <row r="65" spans="1:15" ht="12.75" customHeight="1" x14ac:dyDescent="0.25">
      <c r="A65" s="142"/>
      <c r="B65" s="409" t="s">
        <v>632</v>
      </c>
      <c r="C65" s="409"/>
      <c r="D65" s="409"/>
      <c r="E65" s="137" t="s">
        <v>521</v>
      </c>
      <c r="F65" s="138">
        <v>80</v>
      </c>
      <c r="G65" s="138">
        <v>80</v>
      </c>
      <c r="H65" s="144"/>
      <c r="I65" s="135">
        <v>0</v>
      </c>
      <c r="J65" s="135">
        <v>0</v>
      </c>
      <c r="K65" s="236"/>
    </row>
    <row r="66" spans="1:15" x14ac:dyDescent="0.25">
      <c r="A66" s="142"/>
      <c r="B66" s="407" t="s">
        <v>665</v>
      </c>
      <c r="C66" s="407"/>
      <c r="D66" s="407"/>
      <c r="E66" s="137" t="s">
        <v>511</v>
      </c>
      <c r="F66" s="138">
        <v>75.099999999999994</v>
      </c>
      <c r="G66" s="138">
        <v>75.099999999999994</v>
      </c>
      <c r="H66" s="144"/>
      <c r="I66" s="135">
        <v>0</v>
      </c>
      <c r="J66" s="135">
        <v>0</v>
      </c>
      <c r="K66" s="236"/>
    </row>
    <row r="67" spans="1:15" ht="13.5" customHeight="1" x14ac:dyDescent="0.25">
      <c r="A67" s="142"/>
      <c r="B67" s="406" t="s">
        <v>633</v>
      </c>
      <c r="C67" s="406"/>
      <c r="D67" s="406"/>
      <c r="E67" s="137" t="s">
        <v>511</v>
      </c>
      <c r="F67" s="138">
        <v>100</v>
      </c>
      <c r="G67" s="138">
        <v>100</v>
      </c>
      <c r="H67" s="144"/>
      <c r="I67" s="135">
        <v>0</v>
      </c>
      <c r="J67" s="135">
        <v>0</v>
      </c>
      <c r="K67" s="236"/>
    </row>
    <row r="68" spans="1:15" x14ac:dyDescent="0.25">
      <c r="A68" s="406" t="s">
        <v>522</v>
      </c>
      <c r="B68" s="406"/>
      <c r="C68" s="406"/>
      <c r="D68" s="406"/>
      <c r="E68" s="137" t="s">
        <v>511</v>
      </c>
      <c r="F68" s="138">
        <v>85.73</v>
      </c>
      <c r="G68" s="138">
        <v>85.73</v>
      </c>
      <c r="H68" s="144"/>
      <c r="I68" s="133">
        <v>85.73</v>
      </c>
      <c r="J68" s="133">
        <v>85.73</v>
      </c>
      <c r="K68" s="235"/>
    </row>
    <row r="69" spans="1:15" x14ac:dyDescent="0.25">
      <c r="A69" s="139"/>
      <c r="B69" s="406" t="s">
        <v>655</v>
      </c>
      <c r="C69" s="406"/>
      <c r="D69" s="406"/>
      <c r="E69" s="137" t="s">
        <v>523</v>
      </c>
      <c r="F69" s="138">
        <v>85</v>
      </c>
      <c r="G69" s="138">
        <v>72</v>
      </c>
      <c r="H69" s="144"/>
      <c r="I69" s="133">
        <v>85</v>
      </c>
      <c r="J69" s="133">
        <v>72</v>
      </c>
      <c r="K69" s="235"/>
      <c r="M69" s="168"/>
      <c r="O69" s="168"/>
    </row>
    <row r="70" spans="1:15" ht="24.75" customHeight="1" x14ac:dyDescent="0.25">
      <c r="A70" s="407" t="s">
        <v>634</v>
      </c>
      <c r="B70" s="407"/>
      <c r="C70" s="407"/>
      <c r="D70" s="407"/>
      <c r="E70" s="137" t="s">
        <v>511</v>
      </c>
      <c r="F70" s="140">
        <v>0</v>
      </c>
      <c r="G70" s="140">
        <v>0</v>
      </c>
      <c r="H70" s="144"/>
      <c r="I70" s="133">
        <v>100</v>
      </c>
      <c r="J70" s="133">
        <v>100</v>
      </c>
      <c r="K70" s="235"/>
    </row>
    <row r="71" spans="1:15" ht="12.75" customHeight="1" x14ac:dyDescent="0.25">
      <c r="A71" s="407" t="s">
        <v>524</v>
      </c>
      <c r="B71" s="407"/>
      <c r="C71" s="407"/>
      <c r="D71" s="407"/>
      <c r="E71" s="137" t="s">
        <v>511</v>
      </c>
      <c r="F71" s="138">
        <v>100</v>
      </c>
      <c r="G71" s="138">
        <v>100</v>
      </c>
      <c r="H71" s="144"/>
      <c r="I71" s="133">
        <v>100</v>
      </c>
      <c r="J71" s="133">
        <v>100</v>
      </c>
      <c r="K71" s="235"/>
    </row>
    <row r="72" spans="1:15" x14ac:dyDescent="0.25">
      <c r="A72" s="406" t="s">
        <v>525</v>
      </c>
      <c r="B72" s="406"/>
      <c r="C72" s="406"/>
      <c r="D72" s="406"/>
      <c r="E72" s="137" t="s">
        <v>511</v>
      </c>
      <c r="F72" s="138">
        <v>99.77</v>
      </c>
      <c r="G72" s="138">
        <v>99.77</v>
      </c>
      <c r="H72" s="144"/>
      <c r="I72" s="133">
        <v>99.77</v>
      </c>
      <c r="J72" s="133">
        <v>99.77</v>
      </c>
      <c r="K72" s="235"/>
    </row>
    <row r="73" spans="1:15" ht="26.25" customHeight="1" x14ac:dyDescent="0.25">
      <c r="A73" s="407" t="s">
        <v>526</v>
      </c>
      <c r="B73" s="407"/>
      <c r="C73" s="407"/>
      <c r="D73" s="407"/>
      <c r="E73" s="137" t="s">
        <v>511</v>
      </c>
      <c r="F73" s="138">
        <v>67.900000000000006</v>
      </c>
      <c r="G73" s="138">
        <v>67.900000000000006</v>
      </c>
      <c r="H73" s="144"/>
      <c r="I73" s="133">
        <v>67.900000000000006</v>
      </c>
      <c r="J73" s="133">
        <v>67.900000000000006</v>
      </c>
      <c r="K73" s="235"/>
    </row>
    <row r="74" spans="1:15" ht="25.5" customHeight="1" x14ac:dyDescent="0.25">
      <c r="A74" s="136"/>
      <c r="B74" s="407" t="s">
        <v>635</v>
      </c>
      <c r="C74" s="407"/>
      <c r="D74" s="407"/>
      <c r="E74" s="137" t="s">
        <v>511</v>
      </c>
      <c r="F74" s="138">
        <v>82.5</v>
      </c>
      <c r="G74" s="138">
        <v>56.02</v>
      </c>
      <c r="H74" s="144"/>
      <c r="I74" s="133">
        <v>51</v>
      </c>
      <c r="J74" s="133">
        <v>34.630000000000003</v>
      </c>
      <c r="K74" s="235"/>
    </row>
    <row r="75" spans="1:15" ht="26.25" customHeight="1" x14ac:dyDescent="0.25">
      <c r="A75" s="136"/>
      <c r="B75" s="407" t="s">
        <v>527</v>
      </c>
      <c r="C75" s="407"/>
      <c r="D75" s="407"/>
      <c r="E75" s="137" t="s">
        <v>511</v>
      </c>
      <c r="F75" s="138">
        <v>81.19</v>
      </c>
      <c r="G75" s="138">
        <v>55.13</v>
      </c>
      <c r="H75" s="144"/>
      <c r="I75" s="133">
        <v>81.19</v>
      </c>
      <c r="J75" s="133">
        <v>55.13</v>
      </c>
      <c r="K75" s="235"/>
    </row>
    <row r="76" spans="1:15" ht="12.75" customHeight="1" x14ac:dyDescent="0.25">
      <c r="A76" s="136"/>
      <c r="B76" s="407" t="s">
        <v>528</v>
      </c>
      <c r="C76" s="407"/>
      <c r="D76" s="407"/>
      <c r="E76" s="132" t="s">
        <v>529</v>
      </c>
      <c r="F76" s="133">
        <v>100</v>
      </c>
      <c r="G76" s="133">
        <v>67.900000000000006</v>
      </c>
      <c r="H76" s="144"/>
      <c r="I76" s="133">
        <v>100</v>
      </c>
      <c r="J76" s="133">
        <v>67.900000000000006</v>
      </c>
      <c r="K76" s="235"/>
    </row>
    <row r="77" spans="1:15" x14ac:dyDescent="0.25">
      <c r="A77" s="406" t="s">
        <v>530</v>
      </c>
      <c r="B77" s="406"/>
      <c r="C77" s="406"/>
      <c r="D77" s="406"/>
      <c r="E77" s="132" t="s">
        <v>511</v>
      </c>
      <c r="F77" s="133">
        <v>100</v>
      </c>
      <c r="G77" s="133">
        <v>100</v>
      </c>
      <c r="H77" s="144"/>
      <c r="I77" s="133">
        <v>100</v>
      </c>
      <c r="J77" s="133">
        <v>100</v>
      </c>
      <c r="K77" s="235"/>
    </row>
    <row r="78" spans="1:15" x14ac:dyDescent="0.25">
      <c r="B78" s="406" t="s">
        <v>636</v>
      </c>
      <c r="C78" s="406"/>
      <c r="D78" s="406"/>
      <c r="E78" s="132" t="s">
        <v>511</v>
      </c>
      <c r="F78" s="133">
        <v>100</v>
      </c>
      <c r="G78" s="133">
        <v>100</v>
      </c>
      <c r="H78" s="133"/>
      <c r="I78" s="133">
        <v>38</v>
      </c>
      <c r="J78" s="133">
        <v>38</v>
      </c>
      <c r="K78" s="235"/>
    </row>
    <row r="79" spans="1:15" ht="25.5" customHeight="1" x14ac:dyDescent="0.25">
      <c r="B79" s="407" t="s">
        <v>637</v>
      </c>
      <c r="C79" s="407"/>
      <c r="D79" s="407"/>
      <c r="E79" s="137" t="s">
        <v>511</v>
      </c>
      <c r="F79" s="135">
        <v>0</v>
      </c>
      <c r="G79" s="135">
        <v>0</v>
      </c>
      <c r="H79" s="133"/>
      <c r="I79" s="133">
        <v>76</v>
      </c>
      <c r="J79" s="133">
        <v>76</v>
      </c>
      <c r="K79" s="235"/>
    </row>
    <row r="80" spans="1:15" ht="12.75" customHeight="1" x14ac:dyDescent="0.25">
      <c r="B80" s="407" t="s">
        <v>638</v>
      </c>
      <c r="C80" s="407"/>
      <c r="D80" s="407"/>
      <c r="E80" s="137" t="s">
        <v>511</v>
      </c>
      <c r="F80" s="135">
        <v>0</v>
      </c>
      <c r="G80" s="135">
        <v>0</v>
      </c>
      <c r="H80" s="133"/>
      <c r="I80" s="135">
        <v>0</v>
      </c>
      <c r="J80" s="135">
        <v>0</v>
      </c>
      <c r="K80" s="235"/>
    </row>
    <row r="81" spans="1:11" ht="25.5" customHeight="1" x14ac:dyDescent="0.25">
      <c r="B81" s="407" t="s">
        <v>639</v>
      </c>
      <c r="C81" s="407"/>
      <c r="D81" s="407"/>
      <c r="E81" s="132" t="s">
        <v>511</v>
      </c>
      <c r="F81" s="133">
        <v>78.06</v>
      </c>
      <c r="G81" s="133">
        <v>78.06</v>
      </c>
      <c r="H81" s="133"/>
      <c r="I81" s="135">
        <v>0</v>
      </c>
      <c r="J81" s="135">
        <v>0</v>
      </c>
      <c r="K81" s="235"/>
    </row>
    <row r="82" spans="1:11" ht="12.75" customHeight="1" x14ac:dyDescent="0.25">
      <c r="C82" s="420" t="s">
        <v>640</v>
      </c>
      <c r="D82" s="420"/>
      <c r="E82" s="132" t="s">
        <v>531</v>
      </c>
      <c r="F82" s="133">
        <v>51</v>
      </c>
      <c r="G82" s="133">
        <v>39.81</v>
      </c>
      <c r="H82" s="133"/>
      <c r="I82" s="135">
        <v>0</v>
      </c>
      <c r="J82" s="135">
        <v>0</v>
      </c>
      <c r="K82" s="235"/>
    </row>
    <row r="83" spans="1:11" ht="12.75" customHeight="1" x14ac:dyDescent="0.25">
      <c r="C83" s="420" t="s">
        <v>641</v>
      </c>
      <c r="D83" s="420"/>
      <c r="E83" s="132" t="s">
        <v>532</v>
      </c>
      <c r="F83" s="133">
        <v>100</v>
      </c>
      <c r="G83" s="133">
        <v>78.06</v>
      </c>
      <c r="H83" s="133"/>
      <c r="I83" s="135">
        <v>0</v>
      </c>
      <c r="J83" s="135">
        <v>0</v>
      </c>
      <c r="K83" s="235"/>
    </row>
    <row r="84" spans="1:11" ht="24.6" customHeight="1" x14ac:dyDescent="0.25">
      <c r="A84" s="407" t="s">
        <v>533</v>
      </c>
      <c r="B84" s="407"/>
      <c r="C84" s="407"/>
      <c r="D84" s="407"/>
      <c r="E84" s="132" t="s">
        <v>511</v>
      </c>
      <c r="F84" s="133">
        <v>60</v>
      </c>
      <c r="G84" s="133">
        <v>60</v>
      </c>
      <c r="H84" s="144"/>
      <c r="I84" s="133">
        <v>60</v>
      </c>
      <c r="J84" s="133">
        <v>60</v>
      </c>
      <c r="K84" s="235"/>
    </row>
    <row r="85" spans="1:11" ht="12.75" customHeight="1" x14ac:dyDescent="0.25">
      <c r="A85" s="407" t="s">
        <v>534</v>
      </c>
      <c r="B85" s="407"/>
      <c r="C85" s="407"/>
      <c r="D85" s="407"/>
      <c r="E85" s="132" t="s">
        <v>511</v>
      </c>
      <c r="F85" s="133">
        <v>100</v>
      </c>
      <c r="G85" s="133">
        <v>100</v>
      </c>
      <c r="H85" s="144"/>
      <c r="I85" s="133">
        <v>100</v>
      </c>
      <c r="J85" s="133">
        <v>100</v>
      </c>
      <c r="K85" s="235"/>
    </row>
    <row r="86" spans="1:11" ht="12.75" customHeight="1" x14ac:dyDescent="0.25">
      <c r="A86" s="407" t="s">
        <v>642</v>
      </c>
      <c r="B86" s="407"/>
      <c r="C86" s="407"/>
      <c r="D86" s="407"/>
      <c r="E86" s="132" t="s">
        <v>535</v>
      </c>
      <c r="F86" s="133">
        <v>100</v>
      </c>
      <c r="G86" s="133">
        <v>100</v>
      </c>
      <c r="H86" s="144"/>
      <c r="I86" s="135">
        <v>0</v>
      </c>
      <c r="J86" s="135">
        <v>0</v>
      </c>
      <c r="K86" s="235"/>
    </row>
    <row r="87" spans="1:11" ht="12.75" customHeight="1" x14ac:dyDescent="0.25">
      <c r="A87" s="136"/>
      <c r="B87" s="213" t="s">
        <v>652</v>
      </c>
      <c r="C87" s="136"/>
      <c r="D87" s="136"/>
      <c r="E87" s="132" t="s">
        <v>616</v>
      </c>
      <c r="F87" s="133">
        <v>100</v>
      </c>
      <c r="G87" s="133">
        <v>100</v>
      </c>
      <c r="H87" s="144"/>
      <c r="I87" s="135">
        <v>0</v>
      </c>
      <c r="J87" s="135">
        <v>0</v>
      </c>
      <c r="K87" s="235"/>
    </row>
    <row r="88" spans="1:11" x14ac:dyDescent="0.25">
      <c r="A88" s="213" t="s">
        <v>653</v>
      </c>
      <c r="B88" s="136"/>
      <c r="C88" s="136"/>
      <c r="D88" s="136"/>
      <c r="E88" s="132" t="s">
        <v>617</v>
      </c>
      <c r="F88" s="133">
        <v>100</v>
      </c>
      <c r="G88" s="133">
        <v>100</v>
      </c>
      <c r="H88" s="144"/>
      <c r="I88" s="135">
        <v>0</v>
      </c>
      <c r="J88" s="135">
        <v>0</v>
      </c>
      <c r="K88" s="235"/>
    </row>
    <row r="89" spans="1:11" x14ac:dyDescent="0.25">
      <c r="A89" s="406" t="s">
        <v>536</v>
      </c>
      <c r="B89" s="406"/>
      <c r="C89" s="406"/>
      <c r="D89" s="406"/>
      <c r="E89" s="132" t="s">
        <v>511</v>
      </c>
      <c r="F89" s="133">
        <v>75.16</v>
      </c>
      <c r="G89" s="133">
        <v>75.16</v>
      </c>
      <c r="H89" s="144"/>
      <c r="I89" s="133">
        <v>75.16</v>
      </c>
      <c r="J89" s="133">
        <v>75.16</v>
      </c>
      <c r="K89" s="235"/>
    </row>
    <row r="90" spans="1:11" x14ac:dyDescent="0.25">
      <c r="A90" s="139"/>
      <c r="B90" s="406" t="s">
        <v>537</v>
      </c>
      <c r="C90" s="406"/>
      <c r="D90" s="406"/>
      <c r="E90" s="132" t="s">
        <v>511</v>
      </c>
      <c r="F90" s="133">
        <v>100</v>
      </c>
      <c r="G90" s="133">
        <v>75.16</v>
      </c>
      <c r="H90" s="144"/>
      <c r="I90" s="133">
        <v>100</v>
      </c>
      <c r="J90" s="133">
        <v>75.16</v>
      </c>
      <c r="K90" s="235"/>
    </row>
    <row r="91" spans="1:11" x14ac:dyDescent="0.25">
      <c r="A91" s="139"/>
      <c r="B91" s="406" t="s">
        <v>538</v>
      </c>
      <c r="C91" s="406"/>
      <c r="D91" s="406"/>
      <c r="E91" s="132" t="s">
        <v>511</v>
      </c>
      <c r="F91" s="133">
        <v>100</v>
      </c>
      <c r="G91" s="133">
        <v>75.16</v>
      </c>
      <c r="H91" s="144"/>
      <c r="I91" s="133">
        <v>100</v>
      </c>
      <c r="J91" s="133">
        <v>75.16</v>
      </c>
      <c r="K91" s="235"/>
    </row>
    <row r="92" spans="1:11" x14ac:dyDescent="0.25">
      <c r="A92" s="214"/>
      <c r="B92" s="414" t="s">
        <v>539</v>
      </c>
      <c r="C92" s="414"/>
      <c r="D92" s="414"/>
      <c r="E92" s="132" t="s">
        <v>511</v>
      </c>
      <c r="F92" s="133">
        <v>100</v>
      </c>
      <c r="G92" s="133">
        <v>75.16</v>
      </c>
      <c r="H92" s="144"/>
      <c r="I92" s="133">
        <v>100</v>
      </c>
      <c r="J92" s="133">
        <v>75.16</v>
      </c>
      <c r="K92" s="235"/>
    </row>
    <row r="93" spans="1:11" x14ac:dyDescent="0.25">
      <c r="A93" s="214"/>
      <c r="B93" s="214" t="s">
        <v>675</v>
      </c>
      <c r="C93" s="214"/>
      <c r="D93" s="214"/>
      <c r="E93" s="132" t="s">
        <v>511</v>
      </c>
      <c r="F93" s="133">
        <v>100</v>
      </c>
      <c r="G93" s="133">
        <v>75.16</v>
      </c>
      <c r="H93" s="144"/>
      <c r="I93" s="133">
        <v>100</v>
      </c>
      <c r="J93" s="133">
        <v>75.16</v>
      </c>
      <c r="K93" s="235"/>
    </row>
    <row r="94" spans="1:11" x14ac:dyDescent="0.25">
      <c r="A94" s="214"/>
      <c r="B94" s="414" t="s">
        <v>540</v>
      </c>
      <c r="C94" s="414"/>
      <c r="D94" s="414"/>
      <c r="E94" s="132" t="s">
        <v>532</v>
      </c>
      <c r="F94" s="133">
        <v>100</v>
      </c>
      <c r="G94" s="133">
        <v>75.16</v>
      </c>
      <c r="H94" s="144"/>
      <c r="I94" s="133">
        <v>100</v>
      </c>
      <c r="J94" s="133">
        <v>75.16</v>
      </c>
      <c r="K94" s="235"/>
    </row>
    <row r="95" spans="1:11" x14ac:dyDescent="0.25">
      <c r="A95" s="214"/>
      <c r="B95" s="414" t="s">
        <v>541</v>
      </c>
      <c r="C95" s="414"/>
      <c r="D95" s="414"/>
      <c r="E95" s="132" t="s">
        <v>531</v>
      </c>
      <c r="F95" s="133">
        <v>100</v>
      </c>
      <c r="G95" s="133">
        <v>75.16</v>
      </c>
      <c r="H95" s="144"/>
      <c r="I95" s="133">
        <v>100</v>
      </c>
      <c r="J95" s="133">
        <v>75.16</v>
      </c>
      <c r="K95" s="235"/>
    </row>
    <row r="96" spans="1:11" x14ac:dyDescent="0.25">
      <c r="A96" s="214"/>
      <c r="B96" s="414" t="s">
        <v>542</v>
      </c>
      <c r="C96" s="414"/>
      <c r="D96" s="414"/>
      <c r="E96" s="132" t="s">
        <v>543</v>
      </c>
      <c r="F96" s="133">
        <v>100</v>
      </c>
      <c r="G96" s="133">
        <v>75.16</v>
      </c>
      <c r="H96" s="144"/>
      <c r="I96" s="133">
        <v>100</v>
      </c>
      <c r="J96" s="133">
        <v>75.16</v>
      </c>
      <c r="K96" s="235"/>
    </row>
    <row r="97" spans="1:11" x14ac:dyDescent="0.25">
      <c r="A97" s="214"/>
      <c r="B97" s="414" t="s">
        <v>656</v>
      </c>
      <c r="C97" s="414"/>
      <c r="D97" s="414"/>
      <c r="E97" s="132" t="s">
        <v>544</v>
      </c>
      <c r="F97" s="135">
        <v>0</v>
      </c>
      <c r="G97" s="135">
        <v>0</v>
      </c>
      <c r="H97" s="144"/>
      <c r="I97" s="133">
        <v>100</v>
      </c>
      <c r="J97" s="133">
        <v>75.16</v>
      </c>
      <c r="K97" s="235"/>
    </row>
    <row r="98" spans="1:11" x14ac:dyDescent="0.25">
      <c r="A98" s="214"/>
      <c r="B98" s="214"/>
      <c r="C98" s="214"/>
      <c r="D98" s="214"/>
      <c r="E98" s="215"/>
      <c r="F98" s="133"/>
      <c r="G98" s="133"/>
      <c r="H98" s="144"/>
      <c r="I98" s="133"/>
      <c r="J98" s="133"/>
      <c r="K98" s="235"/>
    </row>
    <row r="99" spans="1:11" ht="26.25" customHeight="1" x14ac:dyDescent="0.25">
      <c r="A99" s="411" t="s">
        <v>648</v>
      </c>
      <c r="B99" s="412"/>
      <c r="C99" s="412"/>
      <c r="D99" s="412"/>
      <c r="E99" s="412"/>
      <c r="F99" s="412"/>
      <c r="G99" s="412"/>
      <c r="H99" s="412"/>
      <c r="I99" s="412"/>
      <c r="J99" s="412"/>
      <c r="K99" s="235"/>
    </row>
    <row r="100" spans="1:11" ht="51" customHeight="1" x14ac:dyDescent="0.25">
      <c r="A100" s="415" t="s">
        <v>649</v>
      </c>
      <c r="B100" s="428"/>
      <c r="C100" s="428"/>
      <c r="D100" s="428"/>
      <c r="E100" s="428"/>
      <c r="F100" s="428"/>
      <c r="G100" s="428"/>
      <c r="H100" s="428"/>
      <c r="I100" s="428"/>
      <c r="J100" s="428"/>
      <c r="K100" s="235"/>
    </row>
    <row r="101" spans="1:11" ht="65.25" customHeight="1" x14ac:dyDescent="0.25">
      <c r="A101" s="429" t="s">
        <v>650</v>
      </c>
      <c r="B101" s="430"/>
      <c r="C101" s="430"/>
      <c r="D101" s="430"/>
      <c r="E101" s="430"/>
      <c r="F101" s="430"/>
      <c r="G101" s="430"/>
      <c r="H101" s="430"/>
      <c r="I101" s="430"/>
      <c r="J101" s="430"/>
      <c r="K101" s="235"/>
    </row>
    <row r="102" spans="1:11" ht="26.25" customHeight="1" x14ac:dyDescent="0.25">
      <c r="A102" s="429" t="s">
        <v>651</v>
      </c>
      <c r="B102" s="430"/>
      <c r="C102" s="430"/>
      <c r="D102" s="430"/>
      <c r="E102" s="430"/>
      <c r="F102" s="430"/>
      <c r="G102" s="430"/>
      <c r="H102" s="430"/>
      <c r="I102" s="430"/>
      <c r="J102" s="430"/>
      <c r="K102" s="235"/>
    </row>
    <row r="103" spans="1:11" ht="51" customHeight="1" x14ac:dyDescent="0.25">
      <c r="A103" s="431" t="s">
        <v>631</v>
      </c>
      <c r="B103" s="432"/>
      <c r="C103" s="432"/>
      <c r="D103" s="432"/>
      <c r="E103" s="432"/>
      <c r="F103" s="432"/>
      <c r="G103" s="432"/>
      <c r="H103" s="432"/>
      <c r="I103" s="432"/>
      <c r="J103" s="432"/>
      <c r="K103" s="235"/>
    </row>
    <row r="104" spans="1:11" ht="62.25" customHeight="1" x14ac:dyDescent="0.25">
      <c r="A104" s="433" t="s">
        <v>643</v>
      </c>
      <c r="B104" s="433"/>
      <c r="C104" s="433"/>
      <c r="D104" s="433"/>
      <c r="E104" s="433"/>
      <c r="F104" s="433"/>
      <c r="G104" s="433"/>
      <c r="H104" s="433"/>
      <c r="I104" s="433"/>
      <c r="J104" s="433"/>
      <c r="K104" s="235"/>
    </row>
    <row r="105" spans="1:11" ht="39.75" customHeight="1" x14ac:dyDescent="0.25">
      <c r="A105" s="432" t="s">
        <v>644</v>
      </c>
      <c r="B105" s="432"/>
      <c r="C105" s="432"/>
      <c r="D105" s="432"/>
      <c r="E105" s="432"/>
      <c r="F105" s="432"/>
      <c r="G105" s="432"/>
      <c r="H105" s="432"/>
      <c r="I105" s="432"/>
      <c r="J105" s="432"/>
      <c r="K105" s="235"/>
    </row>
    <row r="106" spans="1:11" ht="63.75" customHeight="1" x14ac:dyDescent="0.25">
      <c r="A106" s="430" t="s">
        <v>645</v>
      </c>
      <c r="B106" s="430"/>
      <c r="C106" s="430"/>
      <c r="D106" s="430"/>
      <c r="E106" s="430"/>
      <c r="F106" s="430"/>
      <c r="G106" s="430"/>
      <c r="H106" s="430"/>
      <c r="I106" s="430"/>
      <c r="J106" s="430"/>
      <c r="K106" s="235"/>
    </row>
    <row r="107" spans="1:11" ht="51.75" customHeight="1" x14ac:dyDescent="0.25">
      <c r="A107" s="415" t="s">
        <v>667</v>
      </c>
      <c r="B107" s="415"/>
      <c r="C107" s="415"/>
      <c r="D107" s="415"/>
      <c r="E107" s="415"/>
      <c r="F107" s="415"/>
      <c r="G107" s="415"/>
      <c r="H107" s="415"/>
      <c r="I107" s="415"/>
      <c r="J107" s="415"/>
      <c r="K107" s="235"/>
    </row>
    <row r="108" spans="1:11" x14ac:dyDescent="0.25">
      <c r="A108" s="413" t="s">
        <v>646</v>
      </c>
      <c r="B108" s="413"/>
      <c r="C108" s="413"/>
      <c r="D108" s="413"/>
      <c r="E108" s="413"/>
      <c r="F108" s="413"/>
      <c r="G108" s="413"/>
      <c r="H108" s="413"/>
      <c r="I108" s="413"/>
      <c r="J108" s="413"/>
      <c r="K108" s="235"/>
    </row>
    <row r="109" spans="1:11" x14ac:dyDescent="0.25">
      <c r="A109" s="411" t="s">
        <v>647</v>
      </c>
      <c r="B109" s="412"/>
      <c r="C109" s="412"/>
      <c r="D109" s="412"/>
      <c r="E109" s="412"/>
      <c r="F109" s="412"/>
      <c r="G109" s="412"/>
      <c r="H109" s="412"/>
      <c r="I109" s="412"/>
      <c r="J109" s="412"/>
      <c r="K109" s="235"/>
    </row>
    <row r="110" spans="1:11" x14ac:dyDescent="0.25">
      <c r="A110" s="412" t="s">
        <v>671</v>
      </c>
      <c r="B110" s="412"/>
      <c r="C110" s="412"/>
      <c r="D110" s="412"/>
      <c r="E110" s="412"/>
      <c r="F110" s="412"/>
      <c r="G110" s="412"/>
      <c r="H110" s="412"/>
      <c r="I110" s="412"/>
      <c r="J110" s="412"/>
      <c r="K110" s="235"/>
    </row>
    <row r="111" spans="1:11" x14ac:dyDescent="0.25">
      <c r="A111" s="410" t="s">
        <v>657</v>
      </c>
      <c r="B111" s="410"/>
      <c r="C111" s="410"/>
      <c r="D111" s="410"/>
      <c r="E111" s="410"/>
      <c r="F111" s="410"/>
      <c r="G111" s="410"/>
      <c r="H111" s="410"/>
      <c r="I111" s="410"/>
      <c r="J111" s="410"/>
      <c r="K111" s="235"/>
    </row>
    <row r="112" spans="1:11" x14ac:dyDescent="0.25">
      <c r="A112" s="410" t="s">
        <v>654</v>
      </c>
      <c r="B112" s="410"/>
      <c r="C112" s="410"/>
      <c r="D112" s="410"/>
      <c r="E112" s="410"/>
      <c r="F112" s="410"/>
      <c r="G112" s="410"/>
      <c r="H112" s="410"/>
      <c r="I112" s="410"/>
      <c r="J112" s="410"/>
      <c r="K112" s="235"/>
    </row>
    <row r="113" spans="1:11" hidden="1" x14ac:dyDescent="0.25">
      <c r="A113" s="216"/>
      <c r="B113" s="216"/>
      <c r="C113" s="216"/>
      <c r="D113" s="216"/>
      <c r="E113" s="217"/>
      <c r="F113" s="218"/>
      <c r="G113" s="216"/>
      <c r="H113" s="216"/>
      <c r="I113" s="218"/>
      <c r="J113" s="219"/>
      <c r="K113" s="235"/>
    </row>
    <row r="114" spans="1:11" x14ac:dyDescent="0.25">
      <c r="A114" s="216"/>
      <c r="B114" s="216"/>
      <c r="C114" s="216"/>
      <c r="D114" s="216"/>
      <c r="E114" s="217"/>
      <c r="F114" s="218"/>
      <c r="G114" s="216"/>
      <c r="H114" s="216"/>
      <c r="I114" s="218"/>
      <c r="J114" s="219"/>
      <c r="K114" s="235"/>
    </row>
    <row r="115" spans="1:11" ht="47.25" customHeight="1" x14ac:dyDescent="0.25">
      <c r="A115" s="418" t="s">
        <v>545</v>
      </c>
      <c r="B115" s="418"/>
      <c r="C115" s="418"/>
      <c r="D115" s="418"/>
      <c r="E115" s="418"/>
      <c r="F115" s="418"/>
      <c r="G115" s="418"/>
      <c r="H115" s="418"/>
      <c r="I115" s="418"/>
      <c r="J115" s="219"/>
      <c r="K115" s="235"/>
    </row>
    <row r="116" spans="1:11" x14ac:dyDescent="0.25">
      <c r="A116" s="134"/>
      <c r="B116" s="134"/>
      <c r="C116" s="134"/>
      <c r="D116" s="134"/>
      <c r="E116" s="134"/>
      <c r="F116" s="134"/>
      <c r="G116" s="134"/>
      <c r="H116" s="134"/>
      <c r="I116" s="134"/>
      <c r="J116" s="145"/>
      <c r="K116" s="235"/>
    </row>
    <row r="117" spans="1:11" x14ac:dyDescent="0.25">
      <c r="A117" s="419"/>
      <c r="B117" s="215"/>
      <c r="C117" s="215"/>
      <c r="D117" s="215"/>
      <c r="E117" s="215"/>
      <c r="F117" s="207" t="s">
        <v>615</v>
      </c>
      <c r="G117" s="134"/>
      <c r="H117" s="134"/>
      <c r="I117" s="207" t="s">
        <v>505</v>
      </c>
      <c r="J117" s="145"/>
      <c r="K117" s="235"/>
    </row>
    <row r="118" spans="1:11" ht="22.8" x14ac:dyDescent="0.25">
      <c r="A118" s="419"/>
      <c r="B118" s="215"/>
      <c r="C118" s="215"/>
      <c r="D118" s="215"/>
      <c r="E118" s="215"/>
      <c r="F118" s="208" t="s">
        <v>546</v>
      </c>
      <c r="G118" s="134"/>
      <c r="H118" s="134"/>
      <c r="I118" s="208" t="s">
        <v>546</v>
      </c>
      <c r="J118" s="145"/>
      <c r="K118" s="235"/>
    </row>
    <row r="119" spans="1:11" x14ac:dyDescent="0.25">
      <c r="A119" s="214" t="s">
        <v>525</v>
      </c>
      <c r="B119" s="214"/>
      <c r="C119" s="214"/>
      <c r="D119" s="214"/>
      <c r="E119" s="214"/>
      <c r="F119" s="132">
        <v>61.97</v>
      </c>
      <c r="G119" s="134"/>
      <c r="H119" s="134"/>
      <c r="I119" s="148">
        <v>61.97</v>
      </c>
      <c r="J119" s="145"/>
      <c r="K119" s="235"/>
    </row>
    <row r="120" spans="1:11" ht="21" customHeight="1" x14ac:dyDescent="0.25">
      <c r="A120" s="401" t="s">
        <v>526</v>
      </c>
      <c r="B120" s="401"/>
      <c r="C120" s="401"/>
      <c r="D120" s="401"/>
      <c r="E120" s="199"/>
      <c r="F120" s="132">
        <v>52.73</v>
      </c>
      <c r="G120" s="134"/>
      <c r="H120" s="134"/>
      <c r="I120" s="220">
        <v>52.73</v>
      </c>
      <c r="J120" s="145"/>
      <c r="K120" s="235"/>
    </row>
    <row r="121" spans="1:11" x14ac:dyDescent="0.25">
      <c r="A121" s="214"/>
      <c r="B121" s="214"/>
      <c r="C121" s="214"/>
      <c r="D121" s="214"/>
      <c r="E121" s="214"/>
      <c r="F121" s="132"/>
      <c r="G121" s="134"/>
      <c r="H121" s="134"/>
      <c r="I121" s="148"/>
      <c r="J121" s="145"/>
      <c r="K121" s="235"/>
    </row>
    <row r="122" spans="1:11" x14ac:dyDescent="0.25">
      <c r="A122" s="199"/>
      <c r="B122" s="199"/>
      <c r="C122" s="199"/>
      <c r="D122" s="199"/>
      <c r="E122" s="199"/>
      <c r="F122" s="132"/>
      <c r="G122" s="134"/>
      <c r="H122" s="134"/>
      <c r="I122" s="148"/>
      <c r="J122" s="145"/>
      <c r="K122" s="235"/>
    </row>
    <row r="123" spans="1:11" ht="12.75" customHeight="1" x14ac:dyDescent="0.25">
      <c r="A123" s="416" t="s">
        <v>547</v>
      </c>
      <c r="B123" s="416"/>
      <c r="C123" s="416"/>
      <c r="D123" s="416"/>
      <c r="E123" s="416"/>
      <c r="F123" s="416"/>
      <c r="G123" s="416"/>
      <c r="H123" s="416"/>
      <c r="I123" s="416"/>
      <c r="J123" s="145"/>
      <c r="K123" s="235"/>
    </row>
    <row r="124" spans="1:11" x14ac:dyDescent="0.25">
      <c r="A124" s="221"/>
      <c r="B124" s="221"/>
      <c r="C124" s="221"/>
      <c r="D124" s="221"/>
      <c r="E124" s="221"/>
      <c r="F124" s="221"/>
      <c r="G124" s="221"/>
      <c r="H124" s="221"/>
      <c r="I124" s="221"/>
      <c r="J124" s="145"/>
      <c r="K124" s="235"/>
    </row>
    <row r="125" spans="1:11" ht="24.75" customHeight="1" x14ac:dyDescent="0.25">
      <c r="A125" s="417" t="s">
        <v>548</v>
      </c>
      <c r="B125" s="417"/>
      <c r="C125" s="417"/>
      <c r="D125" s="417"/>
      <c r="E125" s="417"/>
      <c r="F125" s="417"/>
      <c r="G125" s="417"/>
      <c r="H125" s="417"/>
      <c r="I125" s="417"/>
      <c r="J125" s="145"/>
      <c r="K125" s="235"/>
    </row>
    <row r="126" spans="1:11" ht="12.75" customHeight="1" x14ac:dyDescent="0.25">
      <c r="A126" s="399" t="s">
        <v>549</v>
      </c>
      <c r="B126" s="399"/>
      <c r="C126" s="399"/>
      <c r="D126" s="399"/>
      <c r="E126" s="399"/>
      <c r="F126" s="399"/>
      <c r="G126" s="399"/>
      <c r="H126" s="399"/>
      <c r="I126" s="222"/>
      <c r="J126" s="145"/>
      <c r="K126" s="235"/>
    </row>
    <row r="127" spans="1:11" ht="26.25" customHeight="1" x14ac:dyDescent="0.25">
      <c r="A127" s="403" t="s">
        <v>550</v>
      </c>
      <c r="B127" s="403"/>
      <c r="C127" s="403"/>
      <c r="D127" s="403"/>
      <c r="E127" s="403"/>
      <c r="F127" s="403"/>
      <c r="G127" s="403"/>
      <c r="H127" s="403"/>
      <c r="I127" s="403"/>
      <c r="J127" s="145"/>
      <c r="K127" s="235"/>
    </row>
    <row r="128" spans="1:11" ht="38.25" customHeight="1" x14ac:dyDescent="0.25">
      <c r="A128" s="403" t="s">
        <v>670</v>
      </c>
      <c r="B128" s="403"/>
      <c r="C128" s="403"/>
      <c r="D128" s="403"/>
      <c r="E128" s="403"/>
      <c r="F128" s="403"/>
      <c r="G128" s="403"/>
      <c r="H128" s="403"/>
      <c r="I128" s="403"/>
      <c r="J128" s="145"/>
      <c r="K128" s="235"/>
    </row>
    <row r="129" spans="1:11" ht="22.95" customHeight="1" x14ac:dyDescent="0.25">
      <c r="A129" s="423" t="s">
        <v>551</v>
      </c>
      <c r="B129" s="423"/>
      <c r="C129" s="423"/>
      <c r="D129" s="423"/>
      <c r="E129" s="423"/>
      <c r="F129" s="423"/>
      <c r="G129" s="423"/>
      <c r="H129" s="423"/>
      <c r="I129" s="423"/>
      <c r="J129" s="145"/>
      <c r="K129" s="235"/>
    </row>
    <row r="130" spans="1:11" ht="26.25" customHeight="1" x14ac:dyDescent="0.25">
      <c r="A130" s="403" t="s">
        <v>552</v>
      </c>
      <c r="B130" s="403"/>
      <c r="C130" s="403"/>
      <c r="D130" s="403"/>
      <c r="E130" s="403"/>
      <c r="F130" s="403"/>
      <c r="G130" s="403"/>
      <c r="H130" s="403"/>
      <c r="I130" s="403"/>
      <c r="J130" s="145"/>
      <c r="K130" s="235"/>
    </row>
    <row r="131" spans="1:11" ht="7.5" customHeight="1" x14ac:dyDescent="0.25">
      <c r="A131" s="399"/>
      <c r="B131" s="399"/>
      <c r="C131" s="399"/>
      <c r="D131" s="399"/>
      <c r="E131" s="399"/>
      <c r="F131" s="399"/>
      <c r="G131" s="399"/>
      <c r="H131" s="399"/>
      <c r="I131" s="399"/>
      <c r="J131" s="145"/>
      <c r="K131" s="235"/>
    </row>
    <row r="132" spans="1:11" ht="27.75" customHeight="1" x14ac:dyDescent="0.25">
      <c r="A132" s="399" t="s">
        <v>553</v>
      </c>
      <c r="B132" s="399"/>
      <c r="C132" s="399"/>
      <c r="D132" s="399"/>
      <c r="E132" s="399"/>
      <c r="F132" s="399"/>
      <c r="G132" s="399"/>
      <c r="H132" s="399"/>
      <c r="I132" s="399"/>
      <c r="J132" s="145"/>
      <c r="K132" s="235"/>
    </row>
    <row r="133" spans="1:11" ht="25.5" customHeight="1" x14ac:dyDescent="0.25">
      <c r="A133" s="399" t="s">
        <v>606</v>
      </c>
      <c r="B133" s="399"/>
      <c r="C133" s="399"/>
      <c r="D133" s="399"/>
      <c r="E133" s="399"/>
      <c r="F133" s="399"/>
      <c r="G133" s="399"/>
      <c r="H133" s="399"/>
      <c r="I133" s="399"/>
      <c r="J133" s="145"/>
      <c r="K133" s="235"/>
    </row>
    <row r="134" spans="1:11" x14ac:dyDescent="0.25">
      <c r="A134" s="198"/>
      <c r="B134" s="198"/>
      <c r="C134" s="198"/>
      <c r="D134" s="198"/>
      <c r="E134" s="198"/>
      <c r="F134" s="198"/>
      <c r="G134" s="198"/>
      <c r="H134" s="198"/>
      <c r="I134" s="198"/>
      <c r="J134" s="145"/>
      <c r="K134" s="235"/>
    </row>
    <row r="135" spans="1:11" x14ac:dyDescent="0.25">
      <c r="A135" s="223" t="s">
        <v>554</v>
      </c>
      <c r="B135" s="223"/>
      <c r="C135" s="223"/>
      <c r="D135" s="223"/>
      <c r="E135" s="223"/>
      <c r="F135" s="223"/>
      <c r="G135" s="223"/>
      <c r="H135" s="223"/>
      <c r="I135" s="223"/>
      <c r="J135" s="145"/>
      <c r="K135" s="235"/>
    </row>
    <row r="136" spans="1:11" ht="12.75" customHeight="1" x14ac:dyDescent="0.25">
      <c r="A136" s="399" t="s">
        <v>555</v>
      </c>
      <c r="B136" s="399"/>
      <c r="C136" s="399"/>
      <c r="D136" s="399"/>
      <c r="E136" s="399"/>
      <c r="F136" s="399"/>
      <c r="G136" s="399"/>
      <c r="H136" s="399"/>
      <c r="I136" s="399"/>
      <c r="J136" s="145"/>
      <c r="K136" s="235"/>
    </row>
    <row r="137" spans="1:11" x14ac:dyDescent="0.25">
      <c r="A137" s="134"/>
      <c r="B137" s="134"/>
      <c r="C137" s="134"/>
      <c r="D137" s="134"/>
      <c r="E137" s="134"/>
      <c r="F137" s="134"/>
      <c r="G137" s="134"/>
      <c r="H137" s="134"/>
      <c r="I137" s="134"/>
      <c r="J137" s="145"/>
      <c r="K137" s="235"/>
    </row>
    <row r="138" spans="1:11" ht="24" x14ac:dyDescent="0.25">
      <c r="A138" s="148"/>
      <c r="B138" s="148"/>
      <c r="C138" s="148"/>
      <c r="D138" s="148"/>
      <c r="E138" s="148"/>
      <c r="F138" s="224" t="s">
        <v>621</v>
      </c>
      <c r="G138" s="225"/>
      <c r="H138" s="225"/>
      <c r="I138" s="224" t="s">
        <v>622</v>
      </c>
      <c r="J138" s="145"/>
      <c r="K138" s="235"/>
    </row>
    <row r="139" spans="1:11" x14ac:dyDescent="0.25">
      <c r="A139" s="148"/>
      <c r="B139" s="148"/>
      <c r="C139" s="148"/>
      <c r="D139" s="148"/>
      <c r="E139" s="148"/>
      <c r="F139" s="152" t="s">
        <v>556</v>
      </c>
      <c r="G139" s="225"/>
      <c r="H139" s="225"/>
      <c r="I139" s="152" t="s">
        <v>556</v>
      </c>
      <c r="J139" s="145"/>
      <c r="K139" s="235"/>
    </row>
    <row r="140" spans="1:11" x14ac:dyDescent="0.25">
      <c r="A140" s="148"/>
      <c r="B140" s="148"/>
      <c r="C140" s="148"/>
      <c r="D140" s="148"/>
      <c r="E140" s="148"/>
      <c r="F140" s="176"/>
      <c r="G140" s="134"/>
      <c r="H140" s="134"/>
      <c r="I140" s="226"/>
      <c r="J140" s="145"/>
      <c r="K140" s="235"/>
    </row>
    <row r="141" spans="1:11" x14ac:dyDescent="0.25">
      <c r="A141" s="227" t="s">
        <v>557</v>
      </c>
      <c r="B141" s="148"/>
      <c r="C141" s="148"/>
      <c r="D141" s="148"/>
      <c r="E141" s="148"/>
      <c r="F141" s="173">
        <f>F142+F143</f>
        <v>122743000</v>
      </c>
      <c r="G141" s="134"/>
      <c r="H141" s="134"/>
      <c r="I141" s="180">
        <f>I142+I143</f>
        <v>74720000</v>
      </c>
      <c r="J141" s="145"/>
      <c r="K141" s="235"/>
    </row>
    <row r="142" spans="1:11" x14ac:dyDescent="0.25">
      <c r="A142" s="422" t="s">
        <v>558</v>
      </c>
      <c r="B142" s="422"/>
      <c r="C142" s="422"/>
      <c r="D142" s="422"/>
      <c r="E142" s="148"/>
      <c r="F142" s="174">
        <v>77982000</v>
      </c>
      <c r="G142" s="134"/>
      <c r="H142" s="134"/>
      <c r="I142" s="181">
        <v>61970000</v>
      </c>
      <c r="J142" s="145"/>
      <c r="K142" s="235"/>
    </row>
    <row r="143" spans="1:11" x14ac:dyDescent="0.25">
      <c r="A143" s="148" t="s">
        <v>559</v>
      </c>
      <c r="B143" s="148"/>
      <c r="C143" s="148"/>
      <c r="D143" s="148"/>
      <c r="E143" s="148"/>
      <c r="F143" s="174">
        <v>44761000</v>
      </c>
      <c r="G143" s="134"/>
      <c r="H143" s="134"/>
      <c r="I143" s="181">
        <v>12750000</v>
      </c>
      <c r="J143" s="145"/>
      <c r="K143" s="235"/>
    </row>
    <row r="144" spans="1:11" x14ac:dyDescent="0.25">
      <c r="A144" s="227" t="s">
        <v>560</v>
      </c>
      <c r="B144" s="148"/>
      <c r="C144" s="148"/>
      <c r="D144" s="148"/>
      <c r="E144" s="148"/>
      <c r="F144" s="173">
        <f>F145+F146</f>
        <v>866695000</v>
      </c>
      <c r="G144" s="134"/>
      <c r="H144" s="134"/>
      <c r="I144" s="180">
        <f>I145+I146</f>
        <v>724279000</v>
      </c>
      <c r="J144" s="145"/>
      <c r="K144" s="235"/>
    </row>
    <row r="145" spans="1:11" x14ac:dyDescent="0.25">
      <c r="A145" s="148" t="s">
        <v>561</v>
      </c>
      <c r="B145" s="148"/>
      <c r="C145" s="148"/>
      <c r="D145" s="148"/>
      <c r="E145" s="148"/>
      <c r="F145" s="174">
        <v>349153000</v>
      </c>
      <c r="G145" s="134"/>
      <c r="H145" s="134"/>
      <c r="I145" s="181">
        <v>273204000</v>
      </c>
      <c r="J145" s="145"/>
      <c r="K145" s="235"/>
    </row>
    <row r="146" spans="1:11" x14ac:dyDescent="0.25">
      <c r="A146" s="148" t="s">
        <v>562</v>
      </c>
      <c r="B146" s="148"/>
      <c r="C146" s="148"/>
      <c r="D146" s="148"/>
      <c r="E146" s="148"/>
      <c r="F146" s="174">
        <v>517542000</v>
      </c>
      <c r="G146" s="134"/>
      <c r="H146" s="134"/>
      <c r="I146" s="181">
        <v>451075000</v>
      </c>
      <c r="J146" s="145"/>
      <c r="K146" s="235"/>
    </row>
    <row r="147" spans="1:11" x14ac:dyDescent="0.25">
      <c r="A147" s="204" t="s">
        <v>563</v>
      </c>
      <c r="B147" s="134"/>
      <c r="C147" s="134"/>
      <c r="D147" s="148"/>
      <c r="E147" s="148"/>
      <c r="F147" s="173">
        <f>F148+F149</f>
        <v>116593000</v>
      </c>
      <c r="G147" s="134"/>
      <c r="H147" s="134"/>
      <c r="I147" s="180">
        <f>I148+I149</f>
        <v>122539000</v>
      </c>
      <c r="J147" s="145"/>
      <c r="K147" s="235"/>
    </row>
    <row r="148" spans="1:11" x14ac:dyDescent="0.25">
      <c r="A148" s="134" t="s">
        <v>564</v>
      </c>
      <c r="B148" s="134"/>
      <c r="C148" s="134"/>
      <c r="D148" s="148"/>
      <c r="E148" s="148"/>
      <c r="F148" s="174">
        <v>75813000</v>
      </c>
      <c r="G148" s="134"/>
      <c r="H148" s="134"/>
      <c r="I148" s="181">
        <v>78899000</v>
      </c>
      <c r="J148" s="145"/>
      <c r="K148" s="235"/>
    </row>
    <row r="149" spans="1:11" x14ac:dyDescent="0.25">
      <c r="A149" s="134" t="s">
        <v>565</v>
      </c>
      <c r="B149" s="134"/>
      <c r="C149" s="134"/>
      <c r="D149" s="148"/>
      <c r="E149" s="148"/>
      <c r="F149" s="174">
        <v>40780000</v>
      </c>
      <c r="G149" s="134"/>
      <c r="H149" s="134"/>
      <c r="I149" s="181">
        <v>43640000</v>
      </c>
      <c r="J149" s="145"/>
      <c r="K149" s="235"/>
    </row>
    <row r="150" spans="1:11" x14ac:dyDescent="0.25">
      <c r="A150" s="227" t="s">
        <v>673</v>
      </c>
      <c r="B150" s="148"/>
      <c r="C150" s="148"/>
      <c r="D150" s="148"/>
      <c r="E150" s="148"/>
      <c r="F150" s="177">
        <v>51144000</v>
      </c>
      <c r="G150" s="134"/>
      <c r="H150" s="134"/>
      <c r="I150" s="182">
        <v>23578000</v>
      </c>
      <c r="J150" s="145"/>
      <c r="K150" s="235"/>
    </row>
    <row r="151" spans="1:11" x14ac:dyDescent="0.25">
      <c r="A151" s="227" t="s">
        <v>566</v>
      </c>
      <c r="B151" s="148"/>
      <c r="C151" s="148"/>
      <c r="D151" s="148"/>
      <c r="E151" s="148"/>
      <c r="F151" s="173">
        <f>F141+F144+F147+F150</f>
        <v>1157175000</v>
      </c>
      <c r="G151" s="134"/>
      <c r="H151" s="134"/>
      <c r="I151" s="180">
        <f>I141+I144+I147+I150</f>
        <v>945116000</v>
      </c>
      <c r="J151" s="145"/>
      <c r="K151" s="235"/>
    </row>
    <row r="152" spans="1:11" x14ac:dyDescent="0.25">
      <c r="A152" s="148" t="s">
        <v>567</v>
      </c>
      <c r="B152" s="148"/>
      <c r="C152" s="148"/>
      <c r="D152" s="148"/>
      <c r="E152" s="148"/>
      <c r="F152" s="174">
        <v>38489000</v>
      </c>
      <c r="G152" s="134"/>
      <c r="H152" s="134"/>
      <c r="I152" s="181">
        <v>42717000</v>
      </c>
      <c r="J152" s="145"/>
      <c r="K152" s="235"/>
    </row>
    <row r="153" spans="1:11" x14ac:dyDescent="0.25">
      <c r="A153" s="227" t="s">
        <v>568</v>
      </c>
      <c r="B153" s="227"/>
      <c r="C153" s="227"/>
      <c r="D153" s="227"/>
      <c r="E153" s="227"/>
      <c r="F153" s="178">
        <f>SUM(F151:F152)</f>
        <v>1195664000</v>
      </c>
      <c r="G153" s="134"/>
      <c r="H153" s="134"/>
      <c r="I153" s="183">
        <f>SUM(I151:I152)</f>
        <v>987833000</v>
      </c>
      <c r="J153" s="145"/>
      <c r="K153" s="235"/>
    </row>
    <row r="154" spans="1:11" x14ac:dyDescent="0.25">
      <c r="A154" s="148" t="s">
        <v>569</v>
      </c>
      <c r="B154" s="148"/>
      <c r="C154" s="148"/>
      <c r="D154" s="148"/>
      <c r="E154" s="148"/>
      <c r="F154" s="179">
        <v>-99733000</v>
      </c>
      <c r="G154" s="134"/>
      <c r="H154" s="134"/>
      <c r="I154" s="197">
        <v>-73642000</v>
      </c>
      <c r="J154" s="145"/>
      <c r="K154" s="235"/>
    </row>
    <row r="155" spans="1:11" x14ac:dyDescent="0.25">
      <c r="A155" s="227" t="s">
        <v>570</v>
      </c>
      <c r="B155" s="148"/>
      <c r="C155" s="148"/>
      <c r="D155" s="148"/>
      <c r="E155" s="148"/>
      <c r="F155" s="173">
        <f>SUM(F153:F154)</f>
        <v>1095931000</v>
      </c>
      <c r="G155" s="134"/>
      <c r="H155" s="134"/>
      <c r="I155" s="173">
        <f>SUM(I153:I154)</f>
        <v>914191000</v>
      </c>
      <c r="J155" s="145"/>
      <c r="K155" s="235"/>
    </row>
    <row r="156" spans="1:11" x14ac:dyDescent="0.25">
      <c r="A156" s="148"/>
      <c r="B156" s="148"/>
      <c r="C156" s="148"/>
      <c r="D156" s="148"/>
      <c r="E156" s="148"/>
      <c r="F156" s="174"/>
      <c r="G156" s="134"/>
      <c r="H156" s="134"/>
      <c r="I156" s="174"/>
      <c r="J156" s="145"/>
      <c r="K156" s="235"/>
    </row>
    <row r="157" spans="1:11" x14ac:dyDescent="0.25">
      <c r="A157" s="148"/>
      <c r="B157" s="148"/>
      <c r="C157" s="148"/>
      <c r="D157" s="148"/>
      <c r="E157" s="148"/>
      <c r="F157" s="174"/>
      <c r="G157" s="134"/>
      <c r="H157" s="134"/>
      <c r="I157" s="174"/>
      <c r="J157" s="145"/>
      <c r="K157" s="235"/>
    </row>
    <row r="158" spans="1:11" x14ac:dyDescent="0.25">
      <c r="A158" s="148" t="s">
        <v>571</v>
      </c>
      <c r="B158" s="148"/>
      <c r="C158" s="148"/>
      <c r="D158" s="148"/>
      <c r="E158" s="148"/>
      <c r="F158" s="174">
        <v>14113000</v>
      </c>
      <c r="G158" s="134"/>
      <c r="H158" s="134"/>
      <c r="I158" s="174">
        <v>14197000</v>
      </c>
      <c r="J158" s="145"/>
      <c r="K158" s="235"/>
    </row>
    <row r="159" spans="1:11" x14ac:dyDescent="0.25">
      <c r="A159" s="148" t="s">
        <v>572</v>
      </c>
      <c r="B159" s="148"/>
      <c r="C159" s="148"/>
      <c r="D159" s="148"/>
      <c r="E159" s="148"/>
      <c r="F159" s="174">
        <v>1081818000</v>
      </c>
      <c r="G159" s="134"/>
      <c r="H159" s="134"/>
      <c r="I159" s="174">
        <v>899994000</v>
      </c>
      <c r="J159" s="145"/>
      <c r="K159" s="235"/>
    </row>
    <row r="160" spans="1:11" ht="13.8" thickBot="1" x14ac:dyDescent="0.3">
      <c r="A160" s="227" t="s">
        <v>568</v>
      </c>
      <c r="B160" s="227"/>
      <c r="C160" s="227"/>
      <c r="D160" s="227"/>
      <c r="E160" s="227"/>
      <c r="F160" s="175">
        <f>SUM(F158:F159)</f>
        <v>1095931000</v>
      </c>
      <c r="G160" s="134"/>
      <c r="H160" s="134"/>
      <c r="I160" s="175">
        <f>SUM(I158:I159)</f>
        <v>914191000</v>
      </c>
      <c r="J160" s="145"/>
      <c r="K160" s="235"/>
    </row>
    <row r="161" spans="1:11" ht="13.8" thickTop="1" x14ac:dyDescent="0.25">
      <c r="A161" s="134"/>
      <c r="B161" s="134"/>
      <c r="C161" s="134"/>
      <c r="D161" s="134"/>
      <c r="E161" s="134"/>
      <c r="F161" s="141"/>
      <c r="G161" s="134"/>
      <c r="H161" s="134"/>
      <c r="I161" s="141"/>
      <c r="J161" s="145"/>
      <c r="K161" s="235"/>
    </row>
    <row r="162" spans="1:11" x14ac:dyDescent="0.25">
      <c r="A162" s="134"/>
      <c r="B162" s="134"/>
      <c r="C162" s="134"/>
      <c r="D162" s="134"/>
      <c r="E162" s="134"/>
      <c r="F162" s="134"/>
      <c r="G162" s="134"/>
      <c r="H162" s="134"/>
      <c r="I162" s="134"/>
      <c r="J162" s="145"/>
      <c r="K162" s="235"/>
    </row>
    <row r="163" spans="1:11" x14ac:dyDescent="0.25">
      <c r="A163" s="163" t="s">
        <v>573</v>
      </c>
      <c r="B163" s="163"/>
      <c r="C163" s="163"/>
      <c r="D163" s="163"/>
      <c r="E163" s="163"/>
      <c r="F163" s="163"/>
      <c r="G163" s="163"/>
      <c r="H163" s="163"/>
      <c r="I163" s="163"/>
      <c r="J163" s="145"/>
      <c r="K163" s="235"/>
    </row>
    <row r="164" spans="1:11" x14ac:dyDescent="0.25">
      <c r="A164" s="163"/>
      <c r="B164" s="163"/>
      <c r="C164" s="163"/>
      <c r="D164" s="163"/>
      <c r="E164" s="163"/>
      <c r="F164" s="163"/>
      <c r="G164" s="163"/>
      <c r="H164" s="163"/>
      <c r="I164" s="163"/>
      <c r="J164" s="145"/>
      <c r="K164" s="235"/>
    </row>
    <row r="165" spans="1:11" ht="25.5" customHeight="1" x14ac:dyDescent="0.25">
      <c r="A165" s="399" t="s">
        <v>658</v>
      </c>
      <c r="B165" s="399"/>
      <c r="C165" s="399"/>
      <c r="D165" s="399"/>
      <c r="E165" s="399"/>
      <c r="F165" s="399"/>
      <c r="G165" s="399"/>
      <c r="H165" s="399"/>
      <c r="I165" s="399"/>
      <c r="J165" s="145"/>
      <c r="K165" s="235"/>
    </row>
    <row r="166" spans="1:11" x14ac:dyDescent="0.25">
      <c r="A166" s="134"/>
      <c r="B166" s="134"/>
      <c r="C166" s="134"/>
      <c r="D166" s="134"/>
      <c r="E166" s="134"/>
      <c r="F166" s="134"/>
      <c r="G166" s="134"/>
      <c r="H166" s="134"/>
      <c r="I166" s="134"/>
      <c r="J166" s="145"/>
      <c r="K166" s="235"/>
    </row>
    <row r="167" spans="1:11" x14ac:dyDescent="0.25">
      <c r="A167" s="421" t="s">
        <v>574</v>
      </c>
      <c r="B167" s="421"/>
      <c r="C167" s="421"/>
      <c r="D167" s="421"/>
      <c r="E167" s="421"/>
      <c r="F167" s="421"/>
      <c r="G167" s="421"/>
      <c r="H167" s="421"/>
      <c r="I167" s="421"/>
      <c r="J167" s="145"/>
      <c r="K167" s="235"/>
    </row>
    <row r="168" spans="1:11" x14ac:dyDescent="0.25">
      <c r="A168" s="228"/>
      <c r="B168" s="228"/>
      <c r="C168" s="228"/>
      <c r="D168" s="228"/>
      <c r="E168" s="228"/>
      <c r="F168" s="134"/>
      <c r="G168" s="134"/>
      <c r="H168" s="134"/>
      <c r="I168" s="134"/>
      <c r="J168" s="145"/>
      <c r="K168" s="235"/>
    </row>
    <row r="169" spans="1:11" ht="38.25" customHeight="1" x14ac:dyDescent="0.25">
      <c r="A169" s="405" t="s">
        <v>660</v>
      </c>
      <c r="B169" s="405"/>
      <c r="C169" s="405"/>
      <c r="D169" s="405"/>
      <c r="E169" s="405"/>
      <c r="F169" s="405"/>
      <c r="G169" s="405"/>
      <c r="H169" s="405"/>
      <c r="I169" s="405"/>
      <c r="J169" s="145"/>
      <c r="K169" s="235"/>
    </row>
    <row r="170" spans="1:11" x14ac:dyDescent="0.25">
      <c r="A170" s="198"/>
      <c r="B170" s="198"/>
      <c r="C170" s="198"/>
      <c r="D170" s="198"/>
      <c r="E170" s="198"/>
      <c r="F170" s="198"/>
      <c r="G170" s="198"/>
      <c r="H170" s="198"/>
      <c r="I170" s="198"/>
      <c r="J170" s="145"/>
      <c r="K170" s="235"/>
    </row>
    <row r="171" spans="1:11" x14ac:dyDescent="0.25">
      <c r="A171" s="421" t="s">
        <v>575</v>
      </c>
      <c r="B171" s="421"/>
      <c r="C171" s="421"/>
      <c r="D171" s="421"/>
      <c r="E171" s="421"/>
      <c r="F171" s="421"/>
      <c r="G171" s="421"/>
      <c r="H171" s="421"/>
      <c r="I171" s="421"/>
      <c r="J171" s="145"/>
      <c r="K171" s="235"/>
    </row>
    <row r="172" spans="1:11" ht="24" x14ac:dyDescent="0.25">
      <c r="A172" s="134"/>
      <c r="B172" s="134"/>
      <c r="C172" s="134"/>
      <c r="D172" s="134"/>
      <c r="E172" s="134"/>
      <c r="F172" s="224" t="s">
        <v>621</v>
      </c>
      <c r="G172" s="225"/>
      <c r="H172" s="225"/>
      <c r="I172" s="224" t="s">
        <v>622</v>
      </c>
      <c r="J172" s="145"/>
      <c r="K172" s="235"/>
    </row>
    <row r="173" spans="1:11" x14ac:dyDescent="0.25">
      <c r="A173" s="134"/>
      <c r="B173" s="134"/>
      <c r="C173" s="134"/>
      <c r="D173" s="134"/>
      <c r="E173" s="134"/>
      <c r="F173" s="148"/>
      <c r="G173" s="134"/>
      <c r="H173" s="134"/>
      <c r="I173" s="148"/>
      <c r="J173" s="145"/>
      <c r="K173" s="235"/>
    </row>
    <row r="174" spans="1:11" x14ac:dyDescent="0.25">
      <c r="A174" s="227" t="s">
        <v>576</v>
      </c>
      <c r="B174" s="227"/>
      <c r="C174" s="227"/>
      <c r="D174" s="227"/>
      <c r="E174" s="227"/>
      <c r="F174" s="147">
        <v>156338</v>
      </c>
      <c r="G174" s="134"/>
      <c r="H174" s="134"/>
      <c r="I174" s="147">
        <v>110867</v>
      </c>
      <c r="J174" s="145"/>
      <c r="K174" s="235"/>
    </row>
    <row r="175" spans="1:11" x14ac:dyDescent="0.25">
      <c r="A175" s="148"/>
      <c r="B175" s="148"/>
      <c r="C175" s="148"/>
      <c r="D175" s="148"/>
      <c r="E175" s="148"/>
      <c r="F175" s="148"/>
      <c r="G175" s="134"/>
      <c r="H175" s="134"/>
      <c r="I175" s="148"/>
      <c r="J175" s="145"/>
      <c r="K175" s="235"/>
    </row>
    <row r="176" spans="1:11" x14ac:dyDescent="0.25">
      <c r="A176" s="148" t="s">
        <v>577</v>
      </c>
      <c r="B176" s="148"/>
      <c r="C176" s="148"/>
      <c r="D176" s="148"/>
      <c r="E176" s="148"/>
      <c r="F176" s="195">
        <v>2549160</v>
      </c>
      <c r="G176" s="148"/>
      <c r="H176" s="148"/>
      <c r="I176" s="149">
        <v>2547560</v>
      </c>
      <c r="J176" s="145"/>
      <c r="K176" s="235"/>
    </row>
    <row r="177" spans="1:17" x14ac:dyDescent="0.25">
      <c r="A177" s="148"/>
      <c r="B177" s="148"/>
      <c r="C177" s="148"/>
      <c r="D177" s="148"/>
      <c r="E177" s="148"/>
      <c r="F177" s="184"/>
      <c r="G177" s="134"/>
      <c r="H177" s="134"/>
      <c r="I177" s="148"/>
      <c r="J177" s="145"/>
      <c r="K177" s="235"/>
    </row>
    <row r="178" spans="1:17" ht="13.8" thickBot="1" x14ac:dyDescent="0.3">
      <c r="A178" s="227" t="s">
        <v>578</v>
      </c>
      <c r="B178" s="227"/>
      <c r="C178" s="227"/>
      <c r="D178" s="227"/>
      <c r="E178" s="227"/>
      <c r="F178" s="196">
        <v>61.33</v>
      </c>
      <c r="G178" s="134"/>
      <c r="H178" s="134"/>
      <c r="I178" s="150">
        <v>43.52</v>
      </c>
      <c r="J178" s="145"/>
      <c r="K178" s="235"/>
    </row>
    <row r="179" spans="1:17" ht="13.8" thickTop="1" x14ac:dyDescent="0.25">
      <c r="A179" s="134"/>
      <c r="B179" s="134"/>
      <c r="C179" s="134"/>
      <c r="D179" s="134"/>
      <c r="E179" s="134"/>
      <c r="F179" s="141"/>
      <c r="G179" s="134"/>
      <c r="H179" s="134"/>
      <c r="I179" s="134"/>
      <c r="J179" s="145"/>
      <c r="K179" s="235"/>
      <c r="P179" s="240"/>
      <c r="Q179" s="240"/>
    </row>
    <row r="180" spans="1:17" x14ac:dyDescent="0.25">
      <c r="A180" s="421" t="s">
        <v>579</v>
      </c>
      <c r="B180" s="421"/>
      <c r="C180" s="421"/>
      <c r="D180" s="421"/>
      <c r="E180" s="421"/>
      <c r="F180" s="421"/>
      <c r="G180" s="421"/>
      <c r="H180" s="421"/>
      <c r="I180" s="421"/>
      <c r="J180" s="145"/>
      <c r="K180" s="235"/>
    </row>
    <row r="181" spans="1:17" x14ac:dyDescent="0.25">
      <c r="A181" s="229"/>
      <c r="B181" s="229"/>
      <c r="C181" s="229"/>
      <c r="D181" s="229"/>
      <c r="E181" s="229"/>
      <c r="F181" s="229"/>
      <c r="G181" s="229"/>
      <c r="H181" s="229"/>
      <c r="I181" s="229"/>
      <c r="J181" s="145"/>
      <c r="K181" s="235"/>
    </row>
    <row r="182" spans="1:17" ht="12.75" customHeight="1" x14ac:dyDescent="0.25">
      <c r="A182" s="420" t="s">
        <v>668</v>
      </c>
      <c r="B182" s="420"/>
      <c r="C182" s="420"/>
      <c r="D182" s="420"/>
      <c r="E182" s="420"/>
      <c r="F182" s="420"/>
      <c r="G182" s="420"/>
      <c r="H182" s="420"/>
      <c r="I182" s="420"/>
      <c r="J182" s="145"/>
      <c r="K182" s="235"/>
    </row>
    <row r="183" spans="1:17" x14ac:dyDescent="0.25">
      <c r="A183" s="187" t="s">
        <v>661</v>
      </c>
      <c r="B183" s="188"/>
      <c r="C183" s="188"/>
      <c r="D183" s="188"/>
      <c r="E183" s="188"/>
      <c r="F183" s="188"/>
      <c r="G183" s="188"/>
      <c r="H183" s="188"/>
      <c r="I183" s="188"/>
      <c r="J183" s="145"/>
      <c r="K183" s="235"/>
    </row>
    <row r="184" spans="1:17" x14ac:dyDescent="0.25">
      <c r="A184" s="134"/>
      <c r="B184" s="134"/>
      <c r="C184" s="134"/>
      <c r="D184" s="134"/>
      <c r="E184" s="134"/>
      <c r="F184" s="134"/>
      <c r="G184" s="134"/>
      <c r="H184" s="134"/>
      <c r="I184" s="134"/>
      <c r="J184" s="145"/>
      <c r="K184" s="235"/>
    </row>
    <row r="185" spans="1:17" x14ac:dyDescent="0.25">
      <c r="A185" s="421" t="s">
        <v>580</v>
      </c>
      <c r="B185" s="421"/>
      <c r="C185" s="421"/>
      <c r="D185" s="421"/>
      <c r="E185" s="421"/>
      <c r="F185" s="421"/>
      <c r="G185" s="421"/>
      <c r="H185" s="421"/>
      <c r="I185" s="421"/>
      <c r="J185" s="145"/>
      <c r="K185" s="235"/>
    </row>
    <row r="186" spans="1:17" x14ac:dyDescent="0.25">
      <c r="A186" s="228"/>
      <c r="B186" s="228"/>
      <c r="C186" s="228"/>
      <c r="D186" s="228"/>
      <c r="E186" s="228"/>
      <c r="F186" s="134"/>
      <c r="G186" s="134"/>
      <c r="H186" s="134"/>
      <c r="I186" s="134"/>
      <c r="J186" s="145"/>
      <c r="K186" s="235"/>
    </row>
    <row r="187" spans="1:17" ht="12.75" customHeight="1" x14ac:dyDescent="0.25">
      <c r="A187" s="399" t="s">
        <v>676</v>
      </c>
      <c r="B187" s="399"/>
      <c r="C187" s="399"/>
      <c r="D187" s="399"/>
      <c r="E187" s="399"/>
      <c r="F187" s="399"/>
      <c r="G187" s="399"/>
      <c r="H187" s="399"/>
      <c r="I187" s="399"/>
      <c r="J187" s="145"/>
      <c r="K187" s="235"/>
    </row>
    <row r="188" spans="1:17" x14ac:dyDescent="0.25">
      <c r="A188" s="134"/>
      <c r="B188" s="134"/>
      <c r="C188" s="134"/>
      <c r="D188" s="134"/>
      <c r="E188" s="134"/>
      <c r="F188" s="134"/>
      <c r="G188" s="134"/>
      <c r="H188" s="134"/>
      <c r="I188" s="134"/>
      <c r="J188" s="145"/>
      <c r="K188" s="235"/>
    </row>
    <row r="189" spans="1:17" x14ac:dyDescent="0.25">
      <c r="A189" s="421" t="s">
        <v>581</v>
      </c>
      <c r="B189" s="421"/>
      <c r="C189" s="421"/>
      <c r="D189" s="421"/>
      <c r="E189" s="421"/>
      <c r="F189" s="421"/>
      <c r="G189" s="421"/>
      <c r="H189" s="421"/>
      <c r="I189" s="421"/>
      <c r="J189" s="145"/>
      <c r="K189" s="235"/>
    </row>
    <row r="190" spans="1:17" x14ac:dyDescent="0.25">
      <c r="A190" s="228"/>
      <c r="B190" s="228"/>
      <c r="C190" s="228"/>
      <c r="D190" s="228"/>
      <c r="E190" s="228"/>
      <c r="F190" s="134"/>
      <c r="G190" s="134"/>
      <c r="H190" s="134"/>
      <c r="I190" s="134"/>
      <c r="J190" s="145"/>
      <c r="K190" s="235"/>
    </row>
    <row r="191" spans="1:17" ht="38.25" customHeight="1" x14ac:dyDescent="0.25">
      <c r="A191" s="405" t="s">
        <v>677</v>
      </c>
      <c r="B191" s="405"/>
      <c r="C191" s="405"/>
      <c r="D191" s="405"/>
      <c r="E191" s="405"/>
      <c r="F191" s="405"/>
      <c r="G191" s="405"/>
      <c r="H191" s="405"/>
      <c r="I191" s="405"/>
      <c r="J191" s="145"/>
      <c r="K191" s="235"/>
    </row>
    <row r="192" spans="1:17" x14ac:dyDescent="0.25">
      <c r="A192" s="134"/>
      <c r="B192" s="134"/>
      <c r="C192" s="134"/>
      <c r="D192" s="134"/>
      <c r="E192" s="134"/>
      <c r="F192" s="134"/>
      <c r="G192" s="134"/>
      <c r="H192" s="134"/>
      <c r="I192" s="134"/>
      <c r="J192" s="145"/>
      <c r="K192" s="235"/>
    </row>
    <row r="193" spans="1:11" x14ac:dyDescent="0.25">
      <c r="A193" s="421" t="s">
        <v>582</v>
      </c>
      <c r="B193" s="421"/>
      <c r="C193" s="421"/>
      <c r="D193" s="421"/>
      <c r="E193" s="421"/>
      <c r="F193" s="421"/>
      <c r="G193" s="421"/>
      <c r="H193" s="421"/>
      <c r="I193" s="421"/>
      <c r="J193" s="145"/>
      <c r="K193" s="235"/>
    </row>
    <row r="194" spans="1:11" x14ac:dyDescent="0.25">
      <c r="A194" s="134"/>
      <c r="B194" s="134"/>
      <c r="C194" s="134"/>
      <c r="D194" s="134"/>
      <c r="E194" s="134"/>
      <c r="F194" s="134"/>
      <c r="G194" s="134"/>
      <c r="H194" s="134"/>
      <c r="I194" s="134"/>
      <c r="J194" s="145"/>
      <c r="K194" s="235"/>
    </row>
    <row r="195" spans="1:11" x14ac:dyDescent="0.25">
      <c r="A195" s="148"/>
      <c r="B195" s="148"/>
      <c r="C195" s="148"/>
      <c r="D195" s="148"/>
      <c r="E195" s="148"/>
      <c r="F195" s="151" t="s">
        <v>615</v>
      </c>
      <c r="G195" s="225"/>
      <c r="H195" s="225"/>
      <c r="I195" s="151" t="s">
        <v>505</v>
      </c>
      <c r="J195" s="145"/>
      <c r="K195" s="235"/>
    </row>
    <row r="196" spans="1:11" x14ac:dyDescent="0.25">
      <c r="A196" s="148"/>
      <c r="B196" s="148"/>
      <c r="C196" s="148"/>
      <c r="D196" s="148"/>
      <c r="E196" s="148"/>
      <c r="F196" s="152" t="s">
        <v>556</v>
      </c>
      <c r="G196" s="225"/>
      <c r="H196" s="225"/>
      <c r="I196" s="152" t="s">
        <v>556</v>
      </c>
      <c r="J196" s="145"/>
      <c r="K196" s="235"/>
    </row>
    <row r="197" spans="1:11" x14ac:dyDescent="0.25">
      <c r="A197" s="227" t="s">
        <v>669</v>
      </c>
      <c r="B197" s="227"/>
      <c r="C197" s="227"/>
      <c r="D197" s="227"/>
      <c r="E197" s="227"/>
      <c r="F197" s="184"/>
      <c r="G197" s="134"/>
      <c r="H197" s="134"/>
      <c r="I197" s="148"/>
      <c r="J197" s="145"/>
      <c r="K197" s="235"/>
    </row>
    <row r="198" spans="1:11" x14ac:dyDescent="0.25">
      <c r="A198" s="148" t="s">
        <v>583</v>
      </c>
      <c r="B198" s="148"/>
      <c r="C198" s="148"/>
      <c r="D198" s="148"/>
      <c r="E198" s="148"/>
      <c r="F198" s="185">
        <v>43848</v>
      </c>
      <c r="G198" s="134"/>
      <c r="H198" s="134"/>
      <c r="I198" s="153">
        <v>35647</v>
      </c>
      <c r="J198" s="145"/>
      <c r="K198" s="235"/>
    </row>
    <row r="199" spans="1:11" x14ac:dyDescent="0.25">
      <c r="A199" s="148" t="s">
        <v>584</v>
      </c>
      <c r="B199" s="148"/>
      <c r="C199" s="148"/>
      <c r="D199" s="148"/>
      <c r="E199" s="148"/>
      <c r="F199" s="185">
        <v>29693</v>
      </c>
      <c r="G199" s="134"/>
      <c r="H199" s="134"/>
      <c r="I199" s="153">
        <v>19920</v>
      </c>
      <c r="J199" s="145"/>
      <c r="K199" s="235"/>
    </row>
    <row r="200" spans="1:11" ht="13.8" thickBot="1" x14ac:dyDescent="0.3">
      <c r="A200" s="148"/>
      <c r="B200" s="148"/>
      <c r="C200" s="148"/>
      <c r="D200" s="148"/>
      <c r="E200" s="148"/>
      <c r="F200" s="186">
        <f>SUM(F198:F199)</f>
        <v>73541</v>
      </c>
      <c r="G200" s="134"/>
      <c r="H200" s="134"/>
      <c r="I200" s="194">
        <f>SUM(I198:I199)</f>
        <v>55567</v>
      </c>
      <c r="J200" s="145"/>
      <c r="K200" s="235"/>
    </row>
    <row r="201" spans="1:11" ht="13.8" thickTop="1" x14ac:dyDescent="0.25">
      <c r="A201" s="148"/>
      <c r="B201" s="148"/>
      <c r="C201" s="148"/>
      <c r="D201" s="148"/>
      <c r="E201" s="148"/>
      <c r="F201" s="153"/>
      <c r="G201" s="134"/>
      <c r="H201" s="134"/>
      <c r="I201" s="134"/>
      <c r="J201" s="145"/>
      <c r="K201" s="235"/>
    </row>
    <row r="202" spans="1:11" x14ac:dyDescent="0.25">
      <c r="A202" s="188"/>
      <c r="B202" s="188"/>
      <c r="C202" s="188"/>
      <c r="D202" s="188"/>
      <c r="E202" s="188"/>
      <c r="F202" s="188"/>
      <c r="G202" s="188"/>
      <c r="H202" s="188"/>
      <c r="I202" s="188"/>
      <c r="J202" s="145"/>
      <c r="K202" s="235"/>
    </row>
    <row r="203" spans="1:11" x14ac:dyDescent="0.25">
      <c r="A203" s="144" t="s">
        <v>585</v>
      </c>
      <c r="B203" s="144"/>
      <c r="C203" s="144"/>
      <c r="D203" s="144"/>
      <c r="E203" s="144"/>
      <c r="F203" s="144"/>
      <c r="G203" s="144"/>
      <c r="H203" s="144"/>
      <c r="I203" s="144"/>
      <c r="J203" s="145"/>
      <c r="K203" s="235"/>
    </row>
    <row r="204" spans="1:11" x14ac:dyDescent="0.25">
      <c r="A204" s="134"/>
      <c r="B204" s="134"/>
      <c r="C204" s="134"/>
      <c r="D204" s="134"/>
      <c r="E204" s="134"/>
      <c r="F204" s="134"/>
      <c r="G204" s="134"/>
      <c r="H204" s="134"/>
      <c r="I204" s="134"/>
      <c r="J204" s="145"/>
      <c r="K204" s="235"/>
    </row>
    <row r="205" spans="1:11" x14ac:dyDescent="0.25">
      <c r="A205" s="148"/>
      <c r="B205" s="148"/>
      <c r="C205" s="148"/>
      <c r="D205" s="148"/>
      <c r="E205" s="148"/>
      <c r="F205" s="151" t="s">
        <v>615</v>
      </c>
      <c r="G205" s="134"/>
      <c r="H205" s="134"/>
      <c r="I205" s="134"/>
      <c r="J205" s="145"/>
      <c r="K205" s="235"/>
    </row>
    <row r="206" spans="1:11" x14ac:dyDescent="0.25">
      <c r="A206" s="148"/>
      <c r="B206" s="148"/>
      <c r="C206" s="148"/>
      <c r="D206" s="148"/>
      <c r="E206" s="148"/>
      <c r="F206" s="152" t="s">
        <v>556</v>
      </c>
      <c r="G206" s="134"/>
      <c r="H206" s="134"/>
      <c r="I206" s="134"/>
      <c r="J206" s="145"/>
      <c r="K206" s="235"/>
    </row>
    <row r="207" spans="1:11" x14ac:dyDescent="0.25">
      <c r="A207" s="148" t="s">
        <v>586</v>
      </c>
      <c r="B207" s="148"/>
      <c r="C207" s="148"/>
      <c r="D207" s="148"/>
      <c r="E207" s="148"/>
      <c r="F207" s="153">
        <v>29693</v>
      </c>
      <c r="G207" s="134"/>
      <c r="H207" s="134"/>
      <c r="I207" s="134"/>
      <c r="J207" s="145"/>
      <c r="K207" s="235"/>
    </row>
    <row r="208" spans="1:11" x14ac:dyDescent="0.25">
      <c r="A208" s="148" t="s">
        <v>587</v>
      </c>
      <c r="B208" s="148"/>
      <c r="C208" s="148"/>
      <c r="D208" s="148"/>
      <c r="E208" s="148"/>
      <c r="F208" s="153">
        <v>13505</v>
      </c>
      <c r="G208" s="134"/>
      <c r="H208" s="134"/>
      <c r="I208" s="134"/>
      <c r="J208" s="145"/>
      <c r="K208" s="235"/>
    </row>
    <row r="209" spans="1:16" x14ac:dyDescent="0.25">
      <c r="A209" s="148" t="s">
        <v>588</v>
      </c>
      <c r="B209" s="148"/>
      <c r="C209" s="148"/>
      <c r="D209" s="148"/>
      <c r="E209" s="148"/>
      <c r="F209" s="153">
        <v>14651</v>
      </c>
      <c r="G209" s="134"/>
      <c r="H209" s="134"/>
      <c r="I209" s="134"/>
      <c r="J209" s="145"/>
      <c r="K209" s="235"/>
    </row>
    <row r="210" spans="1:16" x14ac:dyDescent="0.25">
      <c r="A210" s="148" t="s">
        <v>589</v>
      </c>
      <c r="B210" s="148"/>
      <c r="C210" s="148"/>
      <c r="D210" s="148"/>
      <c r="E210" s="148"/>
      <c r="F210" s="153">
        <v>15692</v>
      </c>
      <c r="G210" s="242"/>
      <c r="H210" s="134"/>
      <c r="I210" s="134"/>
      <c r="J210" s="145"/>
      <c r="K210" s="235"/>
    </row>
    <row r="211" spans="1:16" ht="13.8" thickBot="1" x14ac:dyDescent="0.3">
      <c r="A211" s="148"/>
      <c r="B211" s="148"/>
      <c r="C211" s="148"/>
      <c r="D211" s="148"/>
      <c r="E211" s="148"/>
      <c r="F211" s="194">
        <f>SUM(F207:F210)</f>
        <v>73541</v>
      </c>
      <c r="G211" s="134"/>
      <c r="H211" s="134"/>
      <c r="I211" s="134"/>
      <c r="J211" s="145"/>
      <c r="K211" s="235"/>
    </row>
    <row r="212" spans="1:16" ht="13.8" thickTop="1" x14ac:dyDescent="0.25">
      <c r="A212" s="134"/>
      <c r="B212" s="134"/>
      <c r="C212" s="134"/>
      <c r="D212" s="134"/>
      <c r="E212" s="134"/>
      <c r="F212" s="134"/>
      <c r="G212" s="134"/>
      <c r="H212" s="134"/>
      <c r="I212" s="134"/>
      <c r="J212" s="145"/>
      <c r="K212" s="235"/>
    </row>
    <row r="213" spans="1:16" x14ac:dyDescent="0.25">
      <c r="A213" s="163" t="s">
        <v>590</v>
      </c>
      <c r="B213" s="163"/>
      <c r="C213" s="163"/>
      <c r="D213" s="163"/>
      <c r="E213" s="163"/>
      <c r="F213" s="163"/>
      <c r="G213" s="163"/>
      <c r="H213" s="163"/>
      <c r="I213" s="163"/>
      <c r="J213" s="145"/>
      <c r="K213" s="235"/>
    </row>
    <row r="214" spans="1:16" x14ac:dyDescent="0.25">
      <c r="A214" s="163"/>
      <c r="B214" s="163"/>
      <c r="C214" s="163"/>
      <c r="D214" s="163"/>
      <c r="E214" s="163"/>
      <c r="F214" s="163"/>
      <c r="G214" s="163"/>
      <c r="H214" s="163"/>
      <c r="I214" s="163"/>
      <c r="J214" s="145"/>
      <c r="K214" s="235"/>
    </row>
    <row r="215" spans="1:16" ht="117.75" customHeight="1" x14ac:dyDescent="0.25">
      <c r="A215" s="399" t="s">
        <v>659</v>
      </c>
      <c r="B215" s="399"/>
      <c r="C215" s="399"/>
      <c r="D215" s="399"/>
      <c r="E215" s="399"/>
      <c r="F215" s="399"/>
      <c r="G215" s="399"/>
      <c r="H215" s="399"/>
      <c r="I215" s="399"/>
      <c r="J215" s="230"/>
      <c r="K215" s="235"/>
    </row>
    <row r="216" spans="1:16" x14ac:dyDescent="0.25">
      <c r="A216" s="198"/>
      <c r="B216" s="198"/>
      <c r="C216" s="198"/>
      <c r="D216" s="198"/>
      <c r="E216" s="198"/>
      <c r="F216" s="198"/>
      <c r="G216" s="198"/>
      <c r="H216" s="198"/>
      <c r="I216" s="198"/>
      <c r="J216" s="230"/>
      <c r="K216" s="235"/>
    </row>
    <row r="217" spans="1:16" ht="12.75" customHeight="1" x14ac:dyDescent="0.25">
      <c r="A217" s="427" t="s">
        <v>591</v>
      </c>
      <c r="B217" s="427"/>
      <c r="C217" s="231"/>
      <c r="D217" s="159"/>
      <c r="E217" s="154" t="s">
        <v>592</v>
      </c>
      <c r="F217" s="154" t="s">
        <v>593</v>
      </c>
      <c r="G217" s="154" t="s">
        <v>594</v>
      </c>
      <c r="H217" s="155"/>
      <c r="I217" s="154" t="s">
        <v>595</v>
      </c>
      <c r="J217" s="232"/>
      <c r="K217" s="237"/>
    </row>
    <row r="218" spans="1:16" ht="24" x14ac:dyDescent="0.25">
      <c r="A218" s="231"/>
      <c r="B218" s="231"/>
      <c r="C218" s="231"/>
      <c r="D218" s="159"/>
      <c r="E218" s="154" t="s">
        <v>615</v>
      </c>
      <c r="F218" s="154" t="s">
        <v>615</v>
      </c>
      <c r="G218" s="154" t="s">
        <v>621</v>
      </c>
      <c r="H218" s="155"/>
      <c r="I218" s="154" t="s">
        <v>621</v>
      </c>
      <c r="J218" s="232"/>
      <c r="K218" s="237"/>
    </row>
    <row r="219" spans="1:16" x14ac:dyDescent="0.25">
      <c r="A219" s="160"/>
      <c r="B219" s="160"/>
      <c r="C219" s="160"/>
      <c r="D219" s="160"/>
      <c r="E219" s="201" t="s">
        <v>596</v>
      </c>
      <c r="F219" s="201" t="s">
        <v>596</v>
      </c>
      <c r="G219" s="201" t="s">
        <v>596</v>
      </c>
      <c r="H219" s="233"/>
      <c r="I219" s="201" t="s">
        <v>596</v>
      </c>
      <c r="J219" s="232"/>
      <c r="K219" s="237"/>
    </row>
    <row r="220" spans="1:16" ht="12.75" customHeight="1" x14ac:dyDescent="0.25">
      <c r="A220" s="424" t="s">
        <v>597</v>
      </c>
      <c r="B220" s="424"/>
      <c r="C220" s="424"/>
      <c r="D220" s="424"/>
      <c r="E220" s="154"/>
      <c r="F220" s="154"/>
      <c r="G220" s="154"/>
      <c r="H220" s="155"/>
      <c r="I220" s="154"/>
      <c r="J220" s="232"/>
      <c r="K220" s="237"/>
    </row>
    <row r="221" spans="1:16" ht="12.75" customHeight="1" x14ac:dyDescent="0.25">
      <c r="A221" s="425" t="s">
        <v>598</v>
      </c>
      <c r="B221" s="425"/>
      <c r="C221" s="425"/>
      <c r="D221" s="425"/>
      <c r="E221" s="156">
        <v>2614</v>
      </c>
      <c r="F221" s="156">
        <v>12900</v>
      </c>
      <c r="G221" s="156">
        <v>16711</v>
      </c>
      <c r="H221" s="156"/>
      <c r="I221" s="202">
        <v>14677</v>
      </c>
      <c r="J221" s="145"/>
      <c r="K221" s="235"/>
      <c r="P221" s="239"/>
    </row>
    <row r="222" spans="1:16" ht="13.5" customHeight="1" thickBot="1" x14ac:dyDescent="0.3">
      <c r="A222" s="425" t="s">
        <v>599</v>
      </c>
      <c r="B222" s="425"/>
      <c r="C222" s="425"/>
      <c r="D222" s="425"/>
      <c r="E222" s="157">
        <v>836</v>
      </c>
      <c r="F222" s="157">
        <v>88</v>
      </c>
      <c r="G222" s="157">
        <v>522</v>
      </c>
      <c r="H222" s="157"/>
      <c r="I222" s="203">
        <v>1398</v>
      </c>
      <c r="J222" s="145"/>
      <c r="K222" s="235"/>
    </row>
    <row r="223" spans="1:16" ht="12.75" customHeight="1" x14ac:dyDescent="0.25">
      <c r="A223" s="426" t="s">
        <v>600</v>
      </c>
      <c r="B223" s="426"/>
      <c r="C223" s="426"/>
      <c r="D223" s="426"/>
      <c r="E223" s="158">
        <f>SUM(E221:E222)</f>
        <v>3450</v>
      </c>
      <c r="F223" s="158">
        <f>SUM(F221:F222)</f>
        <v>12988</v>
      </c>
      <c r="G223" s="158">
        <f t="shared" ref="G223" si="0">SUM(G221:G222)</f>
        <v>17233</v>
      </c>
      <c r="H223" s="158"/>
      <c r="I223" s="234">
        <f>SUM(I221:I222)</f>
        <v>16075</v>
      </c>
      <c r="J223" s="145"/>
      <c r="K223" s="235"/>
    </row>
    <row r="224" spans="1:16" x14ac:dyDescent="0.25">
      <c r="A224" s="200"/>
      <c r="B224" s="200"/>
      <c r="C224" s="200"/>
      <c r="D224" s="200"/>
      <c r="E224" s="159"/>
      <c r="F224" s="159"/>
      <c r="G224" s="159"/>
      <c r="H224" s="189"/>
      <c r="I224" s="189"/>
      <c r="J224" s="145"/>
      <c r="K224" s="235"/>
    </row>
    <row r="225" spans="1:11" ht="12.75" customHeight="1" x14ac:dyDescent="0.25">
      <c r="A225" s="424" t="s">
        <v>601</v>
      </c>
      <c r="B225" s="424"/>
      <c r="C225" s="424"/>
      <c r="D225" s="424"/>
      <c r="E225" s="154"/>
      <c r="F225" s="154"/>
      <c r="G225" s="154"/>
      <c r="H225" s="190"/>
      <c r="I225" s="191"/>
      <c r="J225" s="145"/>
      <c r="K225" s="235"/>
    </row>
    <row r="226" spans="1:11" ht="12.75" customHeight="1" x14ac:dyDescent="0.25">
      <c r="A226" s="425" t="s">
        <v>598</v>
      </c>
      <c r="B226" s="425"/>
      <c r="C226" s="425"/>
      <c r="D226" s="425"/>
      <c r="E226" s="167" t="s">
        <v>602</v>
      </c>
      <c r="F226" s="167" t="s">
        <v>602</v>
      </c>
      <c r="G226" s="167" t="s">
        <v>602</v>
      </c>
      <c r="H226" s="192"/>
      <c r="I226" s="192" t="s">
        <v>602</v>
      </c>
      <c r="J226" s="145"/>
      <c r="K226" s="235"/>
    </row>
    <row r="227" spans="1:11" ht="13.5" customHeight="1" thickBot="1" x14ac:dyDescent="0.3">
      <c r="A227" s="425" t="s">
        <v>599</v>
      </c>
      <c r="B227" s="425"/>
      <c r="C227" s="425"/>
      <c r="D227" s="425"/>
      <c r="E227" s="166">
        <v>10557</v>
      </c>
      <c r="F227" s="166" t="s">
        <v>602</v>
      </c>
      <c r="G227" s="166">
        <v>188</v>
      </c>
      <c r="H227" s="193"/>
      <c r="I227" s="193" t="s">
        <v>602</v>
      </c>
      <c r="J227" s="145"/>
      <c r="K227" s="235"/>
    </row>
    <row r="228" spans="1:11" ht="12.75" customHeight="1" x14ac:dyDescent="0.25">
      <c r="A228" s="426" t="s">
        <v>603</v>
      </c>
      <c r="B228" s="426"/>
      <c r="C228" s="426"/>
      <c r="D228" s="426"/>
      <c r="E228" s="165">
        <f>SUM(E226:E227)</f>
        <v>10557</v>
      </c>
      <c r="F228" s="165">
        <f>SUM(F226:F227)</f>
        <v>0</v>
      </c>
      <c r="G228" s="165">
        <f t="shared" ref="G228" si="1">SUM(G226:G227)</f>
        <v>188</v>
      </c>
      <c r="H228" s="165"/>
      <c r="I228" s="165">
        <f>SUM(I226:I227)</f>
        <v>0</v>
      </c>
      <c r="J228" s="145"/>
      <c r="K228" s="235"/>
    </row>
    <row r="229" spans="1:11" x14ac:dyDescent="0.25">
      <c r="A229" s="159"/>
      <c r="B229" s="159"/>
      <c r="C229" s="159"/>
      <c r="D229" s="159"/>
      <c r="E229" s="159"/>
      <c r="F229" s="159"/>
      <c r="G229" s="159"/>
      <c r="H229" s="159"/>
      <c r="I229" s="159"/>
      <c r="J229" s="145"/>
      <c r="K229" s="235"/>
    </row>
    <row r="230" spans="1:11" ht="12.75" customHeight="1" x14ac:dyDescent="0.25">
      <c r="A230" s="427" t="s">
        <v>604</v>
      </c>
      <c r="B230" s="427"/>
      <c r="C230" s="231"/>
      <c r="D230" s="159"/>
      <c r="E230" s="154" t="s">
        <v>592</v>
      </c>
      <c r="F230" s="154" t="s">
        <v>593</v>
      </c>
      <c r="G230" s="154" t="s">
        <v>594</v>
      </c>
      <c r="H230" s="155"/>
      <c r="I230" s="154" t="s">
        <v>595</v>
      </c>
      <c r="J230" s="145"/>
      <c r="K230" s="235"/>
    </row>
    <row r="231" spans="1:11" ht="24" x14ac:dyDescent="0.25">
      <c r="A231" s="231"/>
      <c r="B231" s="231"/>
      <c r="C231" s="231"/>
      <c r="D231" s="159"/>
      <c r="E231" s="154" t="s">
        <v>505</v>
      </c>
      <c r="F231" s="154" t="s">
        <v>505</v>
      </c>
      <c r="G231" s="154" t="s">
        <v>622</v>
      </c>
      <c r="H231" s="155"/>
      <c r="I231" s="154" t="s">
        <v>622</v>
      </c>
      <c r="J231" s="145"/>
      <c r="K231" s="235"/>
    </row>
    <row r="232" spans="1:11" ht="13.8" thickBot="1" x14ac:dyDescent="0.3">
      <c r="A232" s="160"/>
      <c r="B232" s="160"/>
      <c r="C232" s="160"/>
      <c r="D232" s="160"/>
      <c r="E232" s="201" t="s">
        <v>596</v>
      </c>
      <c r="F232" s="201" t="s">
        <v>596</v>
      </c>
      <c r="G232" s="201" t="s">
        <v>596</v>
      </c>
      <c r="H232" s="233"/>
      <c r="I232" s="201" t="s">
        <v>596</v>
      </c>
      <c r="J232" s="145"/>
      <c r="K232" s="235"/>
    </row>
    <row r="233" spans="1:11" ht="12.75" customHeight="1" x14ac:dyDescent="0.25">
      <c r="A233" s="424" t="s">
        <v>597</v>
      </c>
      <c r="B233" s="424"/>
      <c r="C233" s="424"/>
      <c r="D233" s="424"/>
      <c r="E233" s="154"/>
      <c r="F233" s="154"/>
      <c r="G233" s="154"/>
      <c r="H233" s="155"/>
      <c r="I233" s="154"/>
      <c r="J233" s="145"/>
      <c r="K233" s="235"/>
    </row>
    <row r="234" spans="1:11" ht="12.75" customHeight="1" x14ac:dyDescent="0.25">
      <c r="A234" s="425" t="s">
        <v>598</v>
      </c>
      <c r="B234" s="425"/>
      <c r="C234" s="425"/>
      <c r="D234" s="425"/>
      <c r="E234" s="156">
        <v>44655</v>
      </c>
      <c r="F234" s="156">
        <v>17180</v>
      </c>
      <c r="G234" s="156">
        <v>10460</v>
      </c>
      <c r="H234" s="156"/>
      <c r="I234" s="156">
        <v>11254</v>
      </c>
      <c r="J234" s="145"/>
      <c r="K234" s="235"/>
    </row>
    <row r="235" spans="1:11" ht="13.5" customHeight="1" thickBot="1" x14ac:dyDescent="0.3">
      <c r="A235" s="425" t="s">
        <v>599</v>
      </c>
      <c r="B235" s="425"/>
      <c r="C235" s="425"/>
      <c r="D235" s="425"/>
      <c r="E235" s="157">
        <v>1965</v>
      </c>
      <c r="F235" s="157">
        <v>102</v>
      </c>
      <c r="G235" s="157">
        <v>3737</v>
      </c>
      <c r="H235" s="157"/>
      <c r="I235" s="157">
        <v>1459</v>
      </c>
      <c r="J235" s="145"/>
      <c r="K235" s="235"/>
    </row>
    <row r="236" spans="1:11" ht="12.75" customHeight="1" x14ac:dyDescent="0.25">
      <c r="A236" s="426" t="s">
        <v>600</v>
      </c>
      <c r="B236" s="426"/>
      <c r="C236" s="426"/>
      <c r="D236" s="426"/>
      <c r="E236" s="158">
        <f>SUM(E234:E235)</f>
        <v>46620</v>
      </c>
      <c r="F236" s="158">
        <f t="shared" ref="F236:I236" si="2">SUM(F234:F235)</f>
        <v>17282</v>
      </c>
      <c r="G236" s="158">
        <f t="shared" si="2"/>
        <v>14197</v>
      </c>
      <c r="H236" s="158"/>
      <c r="I236" s="158">
        <f t="shared" si="2"/>
        <v>12713</v>
      </c>
      <c r="J236" s="145"/>
      <c r="K236" s="235"/>
    </row>
    <row r="237" spans="1:11" x14ac:dyDescent="0.25">
      <c r="A237" s="159"/>
      <c r="B237" s="159"/>
      <c r="C237" s="159"/>
      <c r="D237" s="159"/>
      <c r="E237" s="159"/>
      <c r="F237" s="159"/>
      <c r="G237" s="159"/>
      <c r="H237" s="159"/>
      <c r="I237" s="159"/>
      <c r="J237" s="145"/>
      <c r="K237" s="235"/>
    </row>
    <row r="238" spans="1:11" ht="12.75" customHeight="1" x14ac:dyDescent="0.25">
      <c r="A238" s="424" t="s">
        <v>601</v>
      </c>
      <c r="B238" s="424"/>
      <c r="C238" s="424"/>
      <c r="D238" s="424"/>
      <c r="E238" s="154"/>
      <c r="F238" s="154"/>
      <c r="G238" s="154"/>
      <c r="H238" s="155"/>
      <c r="I238" s="154"/>
      <c r="J238" s="145"/>
      <c r="K238" s="235"/>
    </row>
    <row r="239" spans="1:11" ht="12.75" customHeight="1" x14ac:dyDescent="0.25">
      <c r="A239" s="425" t="s">
        <v>598</v>
      </c>
      <c r="B239" s="425"/>
      <c r="C239" s="425"/>
      <c r="D239" s="425"/>
      <c r="E239" s="167" t="s">
        <v>602</v>
      </c>
      <c r="F239" s="167" t="s">
        <v>602</v>
      </c>
      <c r="G239" s="167" t="s">
        <v>602</v>
      </c>
      <c r="H239" s="159"/>
      <c r="I239" s="167" t="s">
        <v>602</v>
      </c>
      <c r="J239" s="145"/>
      <c r="K239" s="235"/>
    </row>
    <row r="240" spans="1:11" ht="13.5" customHeight="1" thickBot="1" x14ac:dyDescent="0.3">
      <c r="A240" s="425" t="s">
        <v>599</v>
      </c>
      <c r="B240" s="425"/>
      <c r="C240" s="425"/>
      <c r="D240" s="425"/>
      <c r="E240" s="157">
        <v>9716</v>
      </c>
      <c r="F240" s="166" t="s">
        <v>602</v>
      </c>
      <c r="G240" s="157">
        <v>179</v>
      </c>
      <c r="H240" s="157"/>
      <c r="I240" s="166" t="s">
        <v>602</v>
      </c>
      <c r="J240" s="145"/>
      <c r="K240" s="235"/>
    </row>
    <row r="241" spans="1:11" ht="12.75" customHeight="1" x14ac:dyDescent="0.25">
      <c r="A241" s="426" t="s">
        <v>603</v>
      </c>
      <c r="B241" s="426"/>
      <c r="C241" s="426"/>
      <c r="D241" s="426"/>
      <c r="E241" s="158">
        <f>SUM(E239:E240)</f>
        <v>9716</v>
      </c>
      <c r="F241" s="158">
        <f>SUM(F239:F240)</f>
        <v>0</v>
      </c>
      <c r="G241" s="158">
        <f t="shared" ref="G241" si="3">SUM(G239:G240)</f>
        <v>179</v>
      </c>
      <c r="H241" s="158"/>
      <c r="I241" s="158">
        <f>SUM(I239:I240)</f>
        <v>0</v>
      </c>
      <c r="J241" s="145"/>
      <c r="K241" s="235"/>
    </row>
    <row r="242" spans="1:11" x14ac:dyDescent="0.25">
      <c r="A242" s="160"/>
      <c r="B242" s="160"/>
      <c r="C242" s="160"/>
      <c r="D242" s="160"/>
      <c r="E242" s="160"/>
      <c r="F242" s="161"/>
      <c r="G242" s="160"/>
      <c r="H242" s="160"/>
      <c r="I242" s="161"/>
      <c r="J242" s="145"/>
      <c r="K242" s="235"/>
    </row>
    <row r="243" spans="1:11" x14ac:dyDescent="0.25">
      <c r="A243" s="134"/>
      <c r="B243" s="134"/>
      <c r="C243" s="134"/>
      <c r="D243" s="134"/>
      <c r="E243" s="134"/>
      <c r="F243" s="134"/>
      <c r="G243" s="134"/>
      <c r="H243" s="134"/>
      <c r="I243" s="134"/>
      <c r="J243" s="145"/>
      <c r="K243" s="235"/>
    </row>
    <row r="244" spans="1:11" x14ac:dyDescent="0.25">
      <c r="A244" s="421" t="s">
        <v>605</v>
      </c>
      <c r="B244" s="421"/>
      <c r="C244" s="421"/>
      <c r="D244" s="421"/>
      <c r="E244" s="421"/>
      <c r="F244" s="421"/>
      <c r="G244" s="421"/>
      <c r="H244" s="421"/>
      <c r="I244" s="421"/>
      <c r="J244" s="145"/>
      <c r="K244" s="235"/>
    </row>
    <row r="245" spans="1:11" ht="13.5" customHeight="1" x14ac:dyDescent="0.25">
      <c r="J245" s="145"/>
      <c r="K245" s="235"/>
    </row>
    <row r="246" spans="1:11" s="162" customFormat="1" ht="25.5" customHeight="1" x14ac:dyDescent="0.25">
      <c r="A246" s="401" t="s">
        <v>674</v>
      </c>
      <c r="B246" s="401"/>
      <c r="C246" s="401"/>
      <c r="D246" s="401"/>
      <c r="E246" s="401"/>
      <c r="F246" s="401"/>
      <c r="G246" s="401"/>
      <c r="H246" s="401"/>
      <c r="I246" s="401"/>
      <c r="J246" s="401"/>
      <c r="K246" s="238"/>
    </row>
    <row r="247" spans="1:11" ht="24" customHeight="1" x14ac:dyDescent="0.25">
      <c r="A247" s="401"/>
      <c r="B247" s="401"/>
      <c r="C247" s="401"/>
      <c r="D247" s="401"/>
      <c r="E247" s="401"/>
      <c r="F247" s="401"/>
      <c r="G247" s="401"/>
      <c r="H247" s="401"/>
      <c r="I247" s="401"/>
      <c r="J247" s="401"/>
    </row>
    <row r="248" spans="1:11" ht="24" customHeight="1" x14ac:dyDescent="0.25">
      <c r="A248" s="407"/>
      <c r="B248" s="407"/>
      <c r="C248" s="407"/>
      <c r="D248" s="407"/>
      <c r="E248" s="407"/>
      <c r="F248" s="407"/>
      <c r="G248" s="407"/>
      <c r="H248" s="407"/>
      <c r="I248" s="407"/>
      <c r="J248" s="407"/>
    </row>
    <row r="249" spans="1:11" ht="24" customHeight="1" x14ac:dyDescent="0.25">
      <c r="A249" s="407"/>
      <c r="B249" s="407"/>
      <c r="C249" s="407"/>
      <c r="D249" s="407"/>
      <c r="E249" s="407"/>
      <c r="F249" s="407"/>
      <c r="G249" s="407"/>
      <c r="H249" s="407"/>
      <c r="I249" s="407"/>
      <c r="J249" s="407"/>
    </row>
    <row r="250" spans="1:11" x14ac:dyDescent="0.25">
      <c r="A250" s="407"/>
      <c r="B250" s="407"/>
      <c r="C250" s="407"/>
      <c r="D250" s="407"/>
      <c r="E250" s="407"/>
      <c r="F250" s="407"/>
      <c r="G250" s="407"/>
      <c r="H250" s="407"/>
      <c r="I250" s="407"/>
      <c r="J250" s="407"/>
    </row>
    <row r="251" spans="1:11" ht="24" customHeight="1" x14ac:dyDescent="0.25"/>
    <row r="256" spans="1:11" x14ac:dyDescent="0.25">
      <c r="A256" s="401"/>
      <c r="B256" s="401"/>
      <c r="C256" s="401"/>
      <c r="D256" s="401"/>
      <c r="E256" s="401"/>
      <c r="F256" s="401"/>
      <c r="G256" s="401"/>
      <c r="H256" s="401"/>
      <c r="I256" s="401"/>
    </row>
  </sheetData>
  <mergeCells count="130">
    <mergeCell ref="B80:D80"/>
    <mergeCell ref="A99:J99"/>
    <mergeCell ref="A100:J100"/>
    <mergeCell ref="A101:J101"/>
    <mergeCell ref="A102:J102"/>
    <mergeCell ref="A103:J103"/>
    <mergeCell ref="A104:J104"/>
    <mergeCell ref="A105:J105"/>
    <mergeCell ref="A106:J106"/>
    <mergeCell ref="A85:D85"/>
    <mergeCell ref="A86:D86"/>
    <mergeCell ref="A89:D89"/>
    <mergeCell ref="B90:D90"/>
    <mergeCell ref="B91:D91"/>
    <mergeCell ref="B81:D81"/>
    <mergeCell ref="C82:D82"/>
    <mergeCell ref="C83:D83"/>
    <mergeCell ref="A84:D84"/>
    <mergeCell ref="A217:B217"/>
    <mergeCell ref="A220:D220"/>
    <mergeCell ref="A221:D221"/>
    <mergeCell ref="A222:D222"/>
    <mergeCell ref="A223:D223"/>
    <mergeCell ref="A189:I189"/>
    <mergeCell ref="A191:I191"/>
    <mergeCell ref="A193:I193"/>
    <mergeCell ref="A215:I215"/>
    <mergeCell ref="A256:I256"/>
    <mergeCell ref="A233:D233"/>
    <mergeCell ref="A234:D234"/>
    <mergeCell ref="A235:D235"/>
    <mergeCell ref="A236:D236"/>
    <mergeCell ref="A238:D238"/>
    <mergeCell ref="A225:D225"/>
    <mergeCell ref="A226:D226"/>
    <mergeCell ref="A227:D227"/>
    <mergeCell ref="A228:D228"/>
    <mergeCell ref="A230:B230"/>
    <mergeCell ref="A247:J247"/>
    <mergeCell ref="A249:J249"/>
    <mergeCell ref="A248:J248"/>
    <mergeCell ref="A250:J250"/>
    <mergeCell ref="A246:J246"/>
    <mergeCell ref="A239:D239"/>
    <mergeCell ref="A240:D240"/>
    <mergeCell ref="A241:D241"/>
    <mergeCell ref="A244:I244"/>
    <mergeCell ref="A182:I182"/>
    <mergeCell ref="A185:I185"/>
    <mergeCell ref="A187:I187"/>
    <mergeCell ref="A136:I136"/>
    <mergeCell ref="A142:D142"/>
    <mergeCell ref="A165:I165"/>
    <mergeCell ref="A167:I167"/>
    <mergeCell ref="A169:I169"/>
    <mergeCell ref="A129:I129"/>
    <mergeCell ref="A130:I130"/>
    <mergeCell ref="A131:I131"/>
    <mergeCell ref="A132:I132"/>
    <mergeCell ref="A133:I133"/>
    <mergeCell ref="A171:I171"/>
    <mergeCell ref="A180:I180"/>
    <mergeCell ref="A123:I123"/>
    <mergeCell ref="A125:I125"/>
    <mergeCell ref="A126:H126"/>
    <mergeCell ref="A127:I127"/>
    <mergeCell ref="A128:I128"/>
    <mergeCell ref="A115:I115"/>
    <mergeCell ref="A117:A118"/>
    <mergeCell ref="A120:D120"/>
    <mergeCell ref="A112:J112"/>
    <mergeCell ref="A111:J111"/>
    <mergeCell ref="A109:J109"/>
    <mergeCell ref="A110:J110"/>
    <mergeCell ref="A108:J108"/>
    <mergeCell ref="B92:D92"/>
    <mergeCell ref="B94:D94"/>
    <mergeCell ref="B95:D95"/>
    <mergeCell ref="B96:D96"/>
    <mergeCell ref="B97:D97"/>
    <mergeCell ref="A107:J107"/>
    <mergeCell ref="A71:D71"/>
    <mergeCell ref="B67:D67"/>
    <mergeCell ref="A77:D77"/>
    <mergeCell ref="B78:D78"/>
    <mergeCell ref="B79:D79"/>
    <mergeCell ref="A72:D72"/>
    <mergeCell ref="A73:D73"/>
    <mergeCell ref="B74:D74"/>
    <mergeCell ref="B75:D75"/>
    <mergeCell ref="B76:D76"/>
    <mergeCell ref="B66:D66"/>
    <mergeCell ref="A68:D68"/>
    <mergeCell ref="B69:D69"/>
    <mergeCell ref="A70:D70"/>
    <mergeCell ref="B61:D61"/>
    <mergeCell ref="B62:D62"/>
    <mergeCell ref="B63:D63"/>
    <mergeCell ref="B64:D64"/>
    <mergeCell ref="B65:D65"/>
    <mergeCell ref="A56:D56"/>
    <mergeCell ref="B57:D57"/>
    <mergeCell ref="A58:D58"/>
    <mergeCell ref="A59:D59"/>
    <mergeCell ref="B60:D60"/>
    <mergeCell ref="A51:D51"/>
    <mergeCell ref="A52:D52"/>
    <mergeCell ref="A53:D53"/>
    <mergeCell ref="A54:D54"/>
    <mergeCell ref="A55:D55"/>
    <mergeCell ref="A40:I40"/>
    <mergeCell ref="A43:I43"/>
    <mergeCell ref="F47:G47"/>
    <mergeCell ref="I47:J47"/>
    <mergeCell ref="A50:D50"/>
    <mergeCell ref="A11:I11"/>
    <mergeCell ref="A12:I12"/>
    <mergeCell ref="A13:I13"/>
    <mergeCell ref="A14:I14"/>
    <mergeCell ref="A15:I15"/>
    <mergeCell ref="A18:I18"/>
    <mergeCell ref="A19:I19"/>
    <mergeCell ref="A20:I20"/>
    <mergeCell ref="A23:I23"/>
    <mergeCell ref="A24:I24"/>
    <mergeCell ref="A29:I29"/>
    <mergeCell ref="A30:I30"/>
    <mergeCell ref="A31:I31"/>
    <mergeCell ref="A34:I34"/>
    <mergeCell ref="A37:I37"/>
  </mergeCells>
  <pageMargins left="0.7" right="0.32" top="0.75" bottom="0.75" header="0.3" footer="0.3"/>
  <pageSetup paperSize="9" scale="72" fitToHeight="0" orientation="portrait" r:id="rId1"/>
  <headerFooter>
    <oddHeader>&amp;C&amp;"Aptos"&amp;10&amp;K000000 Interno&amp;1#_x000D_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A013944B7EE40A95B1C8C541A93BE" ma:contentTypeVersion="20" ma:contentTypeDescription="Create a new document." ma:contentTypeScope="" ma:versionID="fc2ba77f3ced9be2ec9b7a02b8c85dca">
  <xsd:schema xmlns:xsd="http://www.w3.org/2001/XMLSchema" xmlns:xs="http://www.w3.org/2001/XMLSchema" xmlns:p="http://schemas.microsoft.com/office/2006/metadata/properties" xmlns:ns2="ff7022f0-7135-4745-88ac-b0711da4c21f" xmlns:ns3="aa2aacec-9352-4d97-80ca-94620611eeb8" targetNamespace="http://schemas.microsoft.com/office/2006/metadata/properties" ma:root="true" ma:fieldsID="0dc3a2bb44a8126e952a9cdd20174f9d" ns2:_="" ns3:_="">
    <xsd:import namespace="ff7022f0-7135-4745-88ac-b0711da4c21f"/>
    <xsd:import namespace="aa2aacec-9352-4d97-80ca-94620611ee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Location" minOccurs="0"/>
                <xsd:element ref="ns3:MediaServiceGenerationTime" minOccurs="0"/>
                <xsd:element ref="ns3:MediaServiceEventHashCode" minOccurs="0"/>
                <xsd:element ref="ns3:MediaServiceOCR"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f7022f0-7135-4745-88ac-b0711da4c21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1512fa4-9542-47a2-a336-5f967e5143c7}" ma:internalName="TaxCatchAll" ma:showField="CatchAllData" ma:web="ff7022f0-7135-4745-88ac-b0711da4c21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a2aacec-9352-4d97-80ca-94620611ee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7df2a4b-b34d-4712-a22d-0b79bf142cd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f7022f0-7135-4745-88ac-b0711da4c21f" xsi:nil="true"/>
    <lcf76f155ced4ddcb4097134ff3c332f xmlns="aa2aacec-9352-4d97-80ca-94620611eeb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98196B-0DAC-444B-9323-DC3D387E4C37}"/>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http://schemas.microsoft.com/office/infopath/2007/PartnerControls"/>
    <ds:schemaRef ds:uri="http://purl.org/dc/dcmitype/"/>
    <ds:schemaRef ds:uri="http://purl.org/dc/terms/"/>
    <ds:schemaRef ds:uri="http://schemas.openxmlformats.org/package/2006/metadata/core-properties"/>
    <ds:schemaRef ds:uri="aa2aacec-9352-4d97-80ca-94620611eeb8"/>
    <ds:schemaRef ds:uri="http://purl.org/dc/elements/1.1/"/>
    <ds:schemaRef ds:uri="ff7022f0-7135-4745-88ac-b0711da4c21f"/>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Metadata/LabelInfo.xml><?xml version="1.0" encoding="utf-8"?>
<clbl:labelList xmlns:clbl="http://schemas.microsoft.com/office/2020/mipLabelMetadata">
  <clbl:label id="{97957bea-0de5-4414-8f35-40333233f9f4}" enabled="1" method="Standard" siteId="{e2e3c89b-a592-4933-82ed-af6fd7503dd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Klara Kolarić Hazler</cp:lastModifiedBy>
  <cp:lastPrinted>2026-07-21T07:13:34Z</cp:lastPrinted>
  <dcterms:created xsi:type="dcterms:W3CDTF">2008-10-17T11:51:54Z</dcterms:created>
  <dcterms:modified xsi:type="dcterms:W3CDTF">2026-10-29T07:58:40Z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0x0101004FCA013944B7EE40A95B1C8C541A93BE</vt:lpwstr>
  </property>
  <property fmtid="{D5CDD505-2E9C-101B-9397-08002B2CF9AE}" pid="3" name="MediaServiceImageTags">
    <vt:lpwstr/>
  </property>
</Properties>
</file>