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aveExternalLinkValues="0" codeName="ThisWorkbook" defaultThemeVersion="124226"/>
  <bookViews>
    <workbookView xWindow="-15" yWindow="-15" windowWidth="14520" windowHeight="12540"/>
  </bookViews>
  <sheets>
    <sheet name="Opći podaci" sheetId="25" r:id="rId1"/>
    <sheet name="Bilanca" sheetId="18" r:id="rId2"/>
    <sheet name="RDG" sheetId="19" r:id="rId3"/>
    <sheet name="NT_I" sheetId="20" r:id="rId4"/>
    <sheet name="NT_D" sheetId="21" r:id="rId5"/>
    <sheet name="PK" sheetId="22" r:id="rId6"/>
    <sheet name="Bilješke" sheetId="24" r:id="rId7"/>
    <sheet name="Sheet1" sheetId="26" r:id="rId8"/>
  </sheets>
  <definedNames>
    <definedName name="_xlnm.Print_Area" localSheetId="4">NT_D!$A$1:$I$51</definedName>
    <definedName name="_xlnm.Print_Area" localSheetId="3">NT_I!$A$1:$I$59</definedName>
    <definedName name="_xlnm.Print_Titles" localSheetId="5">PK!$1:$5</definedName>
  </definedNames>
  <calcPr calcId="145621"/>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49" i="21" s="1"/>
  <c r="H51" i="21" s="1"/>
  <c r="H55" i="20"/>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W61" i="22" l="1"/>
  <c r="I47" i="21"/>
  <c r="I34" i="21"/>
  <c r="I49" i="21" s="1"/>
  <c r="I51" i="21" s="1"/>
  <c r="I55" i="20"/>
  <c r="I24" i="20"/>
  <c r="I27" i="20" s="1"/>
  <c r="J60" i="19"/>
  <c r="K60" i="19"/>
  <c r="I14" i="19"/>
  <c r="I61" i="19" s="1"/>
  <c r="I64" i="19" s="1"/>
  <c r="K14" i="19"/>
  <c r="K61" i="19" s="1"/>
  <c r="H61" i="19"/>
  <c r="I75" i="18"/>
  <c r="I131" i="18" s="1"/>
  <c r="I44" i="18"/>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72" i="18"/>
  <c r="I57" i="20"/>
  <c r="I59" i="20" s="1"/>
  <c r="K62" i="19"/>
  <c r="K66" i="19" s="1"/>
  <c r="K63" i="19"/>
  <c r="I63" i="19"/>
  <c r="K64" i="19"/>
  <c r="I62" i="19"/>
  <c r="I66" i="19" s="1"/>
  <c r="H64" i="19"/>
  <c r="H62" i="19"/>
  <c r="H68" i="19" s="1"/>
  <c r="H63" i="19"/>
  <c r="J62" i="19"/>
  <c r="J66" i="19" s="1"/>
  <c r="J64" i="19"/>
  <c r="K67" i="19" l="1"/>
  <c r="H67" i="19"/>
  <c r="K68" i="19"/>
  <c r="I68" i="19"/>
  <c r="H66" i="19"/>
  <c r="I67" i="19"/>
  <c r="J67" i="19"/>
  <c r="J68" i="19"/>
</calcChain>
</file>

<file path=xl/sharedStrings.xml><?xml version="1.0" encoding="utf-8"?>
<sst xmlns="http://schemas.openxmlformats.org/spreadsheetml/2006/main" count="613" uniqueCount="537">
  <si>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</si>
  <si>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</si>
  <si>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</si>
  <si>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</si>
  <si>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</si>
  <si>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</si>
  <si>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</si>
  <si>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</si>
  <si>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</si>
  <si>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</si>
  <si>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</si>
  <si>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</si>
  <si>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</si>
  <si>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</si>
  <si>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</si>
  <si>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</si>
  <si>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</si>
  <si>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</si>
  <si>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</si>
  <si>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</si>
  <si>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</si>
  <si>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</si>
  <si>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</si>
  <si>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</si>
  <si>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</si>
  <si>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</si>
  <si>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</si>
  <si>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</si>
  <si>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</si>
  <si>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</si>
  <si>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</si>
  <si>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</si>
  <si>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</si>
  <si>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</si>
  <si>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</si>
  <si>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</si>
  <si>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</si>
  <si>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</si>
  <si>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</si>
  <si>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</si>
  <si>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</si>
  <si>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</si>
  <si>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</si>
  <si>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</si>
  <si>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</si>
  <si>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</si>
  <si>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</si>
  <si>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</si>
  <si>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</si>
  <si>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</si>
  <si>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</si>
  <si>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</si>
  <si>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</si>
  <si>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</si>
  <si>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</si>
  <si>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</si>
  <si>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</si>
  <si>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</si>
  <si>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</si>
  <si>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</si>
  <si>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</si>
  <si>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</si>
  <si>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</si>
  <si>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</si>
  <si>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</si>
  <si>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</si>
  <si>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</si>
  <si>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</si>
  <si>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</si>
  <si>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</si>
  <si>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</si>
  <si>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</si>
  <si>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</si>
  <si>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</si>
  <si>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</si>
  <si>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</si>
  <si>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</si>
  <si>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</si>
  <si>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</si>
  <si>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</si>
  <si>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</si>
  <si>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</si>
  <si>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</si>
  <si>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</si>
  <si>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</si>
  <si>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</si>
  <si>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</si>
  <si>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</si>
  <si>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</si>
  <si>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</si>
  <si>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</si>
  <si>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</si>
  <si>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</si>
  <si>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</si>
  <si>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</si>
  <si>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</si>
  <si>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</si>
  <si>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</si>
  <si>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</si>
  <si>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</si>
  <si>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</si>
  <si>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</si>
  <si>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</si>
  <si>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</si>
  <si>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</si>
  <si>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</si>
  <si>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</si>
  <si>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</si>
  <si>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</si>
  <si>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</si>
  <si>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</si>
  <si>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</si>
  <si>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</si>
  <si>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</si>
  <si>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</si>
  <si>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</si>
  <si>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</si>
  <si>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</si>
  <si>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</si>
  <si>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</si>
  <si>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</si>
  <si>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</si>
  <si>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</si>
  <si>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</si>
  <si>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</si>
  <si>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</si>
  <si>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</si>
  <si>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</si>
  <si>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</si>
  <si>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</si>
  <si>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</si>
  <si>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</si>
  <si>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</si>
  <si>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</si>
  <si>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</si>
  <si>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</si>
  <si>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</si>
  <si>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</si>
  <si>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</si>
  <si>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</si>
  <si>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</si>
  <si>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</si>
  <si>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</si>
  <si>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</si>
  <si>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</si>
  <si>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</si>
  <si>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</si>
  <si>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</si>
  <si>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</si>
  <si>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</si>
  <si>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</si>
  <si>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</si>
  <si>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</si>
  <si>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</si>
  <si>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</si>
  <si>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</si>
  <si>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</si>
  <si>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</si>
  <si>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</si>
  <si>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</si>
  <si>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</si>
  <si>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</si>
  <si>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</si>
  <si>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</si>
  <si>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</si>
  <si>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</si>
  <si>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</si>
  <si>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</si>
  <si>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</si>
  <si>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</si>
  <si>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</si>
  <si>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</si>
  <si>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</si>
  <si>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</si>
  <si>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</si>
  <si>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</si>
  <si>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</si>
  <si>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</si>
  <si>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</si>
  <si>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</si>
  <si>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</si>
  <si>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</si>
  <si>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</si>
  <si>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</si>
  <si>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</si>
  <si>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</si>
  <si>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</si>
  <si>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</si>
  <si>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</si>
  <si>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</si>
  <si>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</si>
  <si>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</si>
  <si>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</si>
  <si>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</si>
  <si>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</si>
  <si>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</si>
  <si>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</si>
  <si>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</si>
  <si>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</si>
  <si>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</si>
  <si>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</si>
  <si>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</si>
  <si>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</si>
  <si>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</si>
  <si>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</si>
  <si>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</si>
  <si>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</si>
  <si>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</si>
  <si>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</si>
  <si>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</si>
  <si>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</si>
  <si>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</si>
  <si>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</si>
  <si>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</si>
  <si>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</si>
  <si>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</si>
  <si>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</si>
  <si>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</si>
  <si>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</si>
  <si>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</si>
  <si>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</si>
  <si>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</si>
  <si>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</si>
  <si>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</si>
  <si>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</si>
  <si>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</si>
  <si>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</si>
  <si>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</si>
  <si>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</si>
  <si>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</si>
  <si>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</si>
  <si>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</si>
  <si>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</si>
  <si>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</si>
  <si>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</si>
  <si>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</si>
  <si>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</si>
  <si>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</si>
  <si>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</si>
  <si>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</si>
  <si>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</si>
  <si>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</si>
  <si>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</si>
  <si>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</si>
  <si>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</si>
  <si>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</si>
  <si>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</si>
  <si>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</si>
  <si>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</si>
  <si>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</si>
  <si>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</si>
  <si>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</si>
  <si>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</si>
  <si>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</si>
  <si>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</si>
  <si>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</si>
  <si>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</si>
  <si>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</si>
  <si>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</si>
  <si>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</si>
  <si>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</si>
  <si>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</si>
  <si>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</si>
  <si>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</si>
  <si>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</si>
  <si>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</si>
  <si>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</si>
  <si>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</si>
  <si>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</si>
  <si>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</si>
  <si>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</si>
  <si>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</si>
  <si>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</si>
  <si>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</si>
  <si>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</si>
  <si>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</si>
  <si>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</si>
  <si>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</si>
  <si>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</si>
  <si>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</si>
  <si>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</si>
  <si>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</si>
  <si>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</si>
  <si>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</si>
  <si>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</si>
  <si>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</si>
  <si>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</si>
  <si>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</si>
  <si>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</si>
  <si>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</si>
  <si>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</si>
  <si>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</si>
  <si>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</si>
  <si>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</si>
  <si>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</si>
  <si>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</si>
  <si>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</si>
  <si>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</si>
  <si>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</si>
  <si>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</si>
  <si>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</si>
  <si>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</si>
  <si>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</si>
  <si>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</si>
  <si>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</si>
  <si>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</si>
  <si>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</si>
  <si>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</si>
  <si>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</si>
  <si>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</si>
  <si>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</si>
  <si>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</si>
  <si>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</si>
  <si>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</si>
  <si>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</si>
  <si>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</si>
  <si>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</si>
  <si>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</si>
  <si>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</si>
  <si>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</si>
  <si>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</si>
  <si>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</si>
  <si>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</si>
  <si>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</si>
  <si>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</si>
  <si>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</si>
  <si>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</si>
  <si>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</si>
  <si>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</si>
  <si>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</si>
  <si>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</si>
  <si>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</si>
  <si>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</si>
  <si>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</si>
  <si>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</si>
  <si>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</si>
  <si>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</si>
  <si>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</si>
  <si>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</si>
  <si>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</si>
  <si>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</si>
  <si>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</si>
  <si>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</si>
  <si>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</si>
  <si>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</si>
  <si>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</si>
  <si>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</si>
  <si>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</si>
  <si>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</si>
  <si>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</si>
  <si>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</si>
  <si>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</si>
  <si>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</si>
  <si>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</si>
  <si>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</si>
  <si>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</si>
  <si>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</si>
  <si>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</si>
  <si>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</si>
  <si>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</si>
  <si>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</si>
  <si>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</si>
  <si>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</si>
  <si>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</si>
  <si>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</si>
  <si>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</si>
  <si>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</si>
  <si>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</si>
  <si>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</si>
  <si>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</si>
  <si>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</si>
  <si>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</si>
  <si>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</si>
  <si>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</si>
  <si>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</si>
  <si>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</si>
  <si>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</si>
  <si>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</si>
  <si>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</si>
  <si>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</si>
  <si>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</si>
  <si>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</si>
  <si>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</si>
  <si>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</si>
  <si>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</si>
  <si>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</si>
  <si>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</si>
  <si>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</si>
  <si>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</si>
  <si>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</si>
  <si>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</si>
  <si>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</si>
  <si>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</si>
  <si>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</si>
  <si>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</si>
  <si>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</si>
  <si>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</si>
  <si>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</si>
  <si>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</si>
  <si>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</si>
  <si>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</si>
  <si>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</si>
  <si>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</si>
  <si>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</si>
  <si>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</si>
  <si>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</si>
  <si>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</si>
  <si>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</si>
  <si>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</si>
  <si>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</si>
  <si>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</si>
  <si>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</si>
  <si>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</si>
  <si>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</si>
  <si>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</si>
  <si>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</si>
  <si>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</si>
  <si>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</si>
  <si>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</si>
  <si>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</si>
  <si>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</si>
  <si>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</si>
  <si>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</si>
  <si>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</si>
  <si>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</si>
  <si>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</si>
  <si>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</si>
  <si>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</si>
  <si>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</si>
  <si>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</si>
  <si>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</si>
  <si>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</si>
  <si>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</si>
  <si>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080040936</t>
  </si>
  <si>
    <t>45050126417</t>
  </si>
  <si>
    <t>501</t>
  </si>
  <si>
    <t>HR</t>
  </si>
  <si>
    <t>74780000HOSHMRAWOI15</t>
  </si>
  <si>
    <t>KONČAR - ELEKTROINDUSTRIJA d.d.</t>
  </si>
  <si>
    <t>ZAGREB</t>
  </si>
  <si>
    <t>FALLEROVO ŠETALIŠTE 22</t>
  </si>
  <si>
    <t>koncar.finance@koncar.hr</t>
  </si>
  <si>
    <t>www.koncar.hr</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</si>
  <si>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</si>
  <si>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</si>
  <si>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</si>
  <si>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</si>
  <si>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</si>
  <si>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</si>
  <si>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</si>
  <si>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</si>
  <si>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</si>
  <si>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</si>
  <si>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</si>
  <si>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</si>
  <si>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</si>
  <si>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</si>
  <si>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</si>
  <si>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</si>
  <si>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</si>
  <si>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MARINA MARKUŠIĆ</t>
  </si>
  <si>
    <t>01 3667 175</t>
  </si>
  <si>
    <t>marina.markusic@koncar.hr</t>
  </si>
  <si>
    <t>PricewaterhouseCoopers d.o.o.</t>
  </si>
  <si>
    <t>Kristina Dimitrov</t>
  </si>
  <si>
    <t>Obveznik: GRUPA KONČAR - ELEKTROINDUSTRIJA</t>
  </si>
  <si>
    <t>Obveznik:  GRUPA KONČAR - ELEKTROINDUSTRIJA</t>
  </si>
  <si>
    <t>u razdoblju 1.1.2019 do 30.6.2019</t>
  </si>
  <si>
    <t>Obveznik: _ GRUPA KONČAR - ELEKTROINDUSTRIJA</t>
  </si>
  <si>
    <t>Bilješke uz konsolidirane financijske izvještaje</t>
  </si>
  <si>
    <t>Naziv izdavatelja : Končar - Elektroindustrija d.d.</t>
  </si>
  <si>
    <t>OIB: 45050126417</t>
  </si>
  <si>
    <t>1. Podjela dionica</t>
  </si>
  <si>
    <t>Nije bilo podjela dionica.</t>
  </si>
  <si>
    <t>Nema novih pripajanja i spajanja.</t>
  </si>
  <si>
    <t>5. Neizvjesnost (opis slučajeva kod kojih postoji neizvjesnost naplate prihoda ili mogućih budućih troškova)</t>
  </si>
  <si>
    <t xml:space="preserve">Nema novih značajnijih neizvjesnosti u naplati i budućim troškovima. </t>
  </si>
  <si>
    <t>6. Rezultati poslovanja</t>
  </si>
  <si>
    <t>Proizvodnja elektroopreme za proizvodnju, prijenos i potrošnju električne energije i proizvodnja transportne</t>
  </si>
  <si>
    <t>opreme.</t>
  </si>
  <si>
    <t>10. Likvidnost</t>
  </si>
  <si>
    <t>11. Računovodstvene politike</t>
  </si>
  <si>
    <t xml:space="preserve">Prilikom sastavljanja konsolidiranih financijskih izvještaja Grupe Končar primjenjivale su se iste računovodstvene </t>
  </si>
  <si>
    <t>politike kao i u posljednim godišnjim financijskim izvještajima za 2018. godinu.</t>
  </si>
  <si>
    <t>Uvid u financijske izvještaje za 2018. godinu moguć je na službenim stranicama Zagrebačke burze (www.zse.hr),</t>
  </si>
  <si>
    <t>Hrvatske agencije za nadzor financijskih usluga (www.hanfa.hr) i web stranicama društva (www.koncar.hr).</t>
  </si>
  <si>
    <t>12. Ostale napomene</t>
  </si>
  <si>
    <t>Temeljem odluke Glavne skupštine Končar - Elektroindustrije d.d., Nadzorni odbor je na sjednici 18.01.2019. godine</t>
  </si>
  <si>
    <t>predložen od Uprave Končar - Elektroindustrija d.d. Natječajem su ponuđene sve dionice društva Končar - Kućanski</t>
  </si>
  <si>
    <t>aparati d.d. na prodaju i to 60% svim radnicima Grupe Končar a 40% menadžmentu Društva. Dana 5.4.2019. godine</t>
  </si>
  <si>
    <t>financijski podaci društva Končar-Kućanski aparati d.d više ne konsolidiraju na nivou grupe.</t>
  </si>
  <si>
    <t xml:space="preserve">sklopljeni su ugovori o kupoprodaji i prijenosu dionica društva te se u izvještajnom razdoblju 4-6. mjesec 2019. godine </t>
  </si>
  <si>
    <t xml:space="preserve">U drugom kvartalu 2019. godine prema odluci Nadzornog odbora Končar-Elektroindustrije d.d. dio proizvodnog programa </t>
  </si>
  <si>
    <t>društva Končar-Niskonaponske sklopke i prekidači d.o.o. prodan je Lovatu Electric S.P.A. iz Bergama.</t>
  </si>
  <si>
    <t>stanje na dan 30.9.2019</t>
  </si>
  <si>
    <t>u razdoblju1.1.2019 do 30.9.2019</t>
  </si>
  <si>
    <t>u razdoblju 1.1.2019 do 30.9.2019</t>
  </si>
  <si>
    <t>Izvještajno razdoblje: 1.1.2019. do 30.9.2019.</t>
  </si>
  <si>
    <t>Stanje novca i novčanih ekvivalenata na kraju trećeg tromjesečja 2019. godine u odnosu na početak godine  manje je</t>
  </si>
  <si>
    <t>Ostvarena zarada po dionici u razdoblju 1-9.2019. iznosi 1,66 kune i  manja je od zarade po dionici u istom</t>
  </si>
  <si>
    <t>U odnosu na prethodno tromjesečje nema značajnijih promjena u vlasničkoj strukturi.</t>
  </si>
  <si>
    <t xml:space="preserve">U odnosu na isto razdoblje prethodne godine, prihodi od prodaje (koji čine 94,7% ukupnih prihoda) veći su za 7,2%, </t>
  </si>
  <si>
    <t>a poslovni prihodi (koji čine 98,1%ukupnih prihoda) veći su za 3,6%. Ukupni prihodi veći su za 2,8% u odnosu</t>
  </si>
  <si>
    <t>na isto razdoblje prethodne godine. Ukupni rashodi veći su za 5,6% u odnosu na isto razdoblje prethodne godine,</t>
  </si>
  <si>
    <t>dok su poslovni rashodi s promjenama zaliha, koji čine 98,9% ukupnih rashoda, veći za 6,4%. Prihodi od ulaganja</t>
  </si>
  <si>
    <t>u pridružena društva manji su za 56,2% u odnosu na isto razdoblje prethodne godine. Financijski prihodi (koji čine</t>
  </si>
  <si>
    <t xml:space="preserve">Podaci u računu dobiti i gubitka za razdoblje 1-9.2018. sadrže podatke društva Končar - Kućanski aparati d.d. za </t>
  </si>
  <si>
    <t xml:space="preserve">isto razdoblje. Sve  dionice tog društva kroz model M&amp;E buyout prodane su radnicima i managementu u travnju 2019. </t>
  </si>
  <si>
    <t>godine te se rezultati društva Končar - Kućanski aparati d.d od tada ne uključuju u konsolidirane izvještaje, što znači</t>
  </si>
  <si>
    <t xml:space="preserve">da su u konsolidirani račun dobiti i gubitka za 1-9.2019. uključeni podaci za društvo Končar - Kućanski aparati samo </t>
  </si>
  <si>
    <t>za period 1-3.2019. Iz tog razloga podaci za razdoblja 1-9.2018. i 1-9.2019. nisu usporedivi.</t>
  </si>
  <si>
    <t>Ako iz računa dobiti i gubitka isključimo ukupne prihode društva Končar - Kućanski aparati d.d za razdoblje 4-9.2018.</t>
  </si>
  <si>
    <t>u iznosu 101,49 milijuna kuna, ukupne rashode u iznosu 99,63 milijuna kuna rezultati poslovanja su slijedeći:</t>
  </si>
  <si>
    <t xml:space="preserve">1,2% u ukupnih prihoda) manji su za 9,1%, a financijski rashodi (čiji je udio u ukupnim rashodima 1,1%) su manji </t>
  </si>
  <si>
    <t>za 38,8% u odnosu na isto razdoblje prethodne godine.</t>
  </si>
  <si>
    <t xml:space="preserve">Kada se za razdoblje 1-9.2018. isključe podaci  za društvo Končar - Kućanski aparati za period 4-9.2018, u razdoblju </t>
  </si>
  <si>
    <t>1-9.2019. godine povećano je učešće  materijalnih troškova u poslovnom prihodu za 3,8 postotnih poena, a smanjeno je</t>
  </si>
  <si>
    <t xml:space="preserve">učešće troškova troškova osoblja za 1,0 postotni poen, učešće troškova amortizacije za 0,1 postotni poen i učešće </t>
  </si>
  <si>
    <t>ostalih troškova i rashoda za 0,1 postotna poena.</t>
  </si>
  <si>
    <t>Dobit Grupe nakon oporezivanja iznosi 20,14 milijuna kuna što je  51,41 milijun kuna manje od ostvarenja u</t>
  </si>
  <si>
    <t xml:space="preserve">istom razdoblju prethodne godine (ako se isključi dobit društva Kućanski aparati za period 4-9.2018. u iznosu 2,15 </t>
  </si>
  <si>
    <t>na isto razdoblje prethodne godine . Od 15 društva koja čine Grupu Končar, četri društva su iskazala gubitak</t>
  </si>
  <si>
    <t>u iznosu od 26,71 milijun kuna i sve pripada  imateljima dionica matice.</t>
  </si>
  <si>
    <t xml:space="preserve">milijuna kuna dobit Grupe manja je za 49,26 milijuna kuna).  Neto dobit Grupe koja pripada imateljima dionica  matice </t>
  </si>
  <si>
    <t xml:space="preserve">prethodne godine, odnosno 49,27 milijuna kuna ako se  isključi dobit društva Kućanski aparati za period 4-9.2018. </t>
  </si>
  <si>
    <t xml:space="preserve">razdoblju prethodne godine za 19,92 kuna. Ako se  isključi dobit društva Kućanski aparati za period 4-9.2018. </t>
  </si>
  <si>
    <t>zarada po dionici manja je 19,09 kuna u odnosu na isto razdoblje prethodne godine.</t>
  </si>
  <si>
    <t xml:space="preserve"> za 229,71 milijun kuna.</t>
  </si>
  <si>
    <t>2. Promjena vlasničke strukture</t>
  </si>
  <si>
    <t>3. Pripajanja i spajanja</t>
  </si>
  <si>
    <t>4. Opis proizvoda ili usluga</t>
  </si>
  <si>
    <t>7. Operativni i ostali troškovi</t>
  </si>
  <si>
    <t>8. Dobit ili gubitak</t>
  </si>
  <si>
    <t>9. Zarada po dionici</t>
  </si>
  <si>
    <t>u razdoblju 1-9.2019. godine iznosi 4,24 milijuna kuna, što je  za 50,98 milijuna kuna manje u odnosu na isto razdoblje</t>
  </si>
  <si>
    <t>Neto dobit pripisana manjinskom interesu iznosi 15,90 milijuna kuna, što je 0,43 milijuna kuna manje u odnosu</t>
  </si>
  <si>
    <t>prihvatio Program nastavka vlasničkog restrukturiranja društva Končar - Kućanski aparati d.d. kroz model M&amp;E buyout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</si>
</sst>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indexed="8"/>
      <name val="Arial"/>
      <family val="2"/>
      <charset val="238"/>
    </font>
    <font>
      <sz val="8"/>
      <color indexed="8"/>
      <name val="Arial"/>
      <family val="2"/>
      <charset val="238"/>
    </font>
    <font>
      <i/>
      <sz val="8"/>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6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29" fillId="11" borderId="0" xfId="4" applyFont="1" applyFill="1" applyBorder="1" applyProtection="1">
      <protection locked="0"/>
    </xf>
    <xf numFmtId="0" fontId="31" fillId="0" borderId="0" xfId="4" applyFont="1"/>
    <xf numFmtId="0" fontId="31" fillId="15" borderId="0" xfId="4" applyFont="1" applyFill="1"/>
    <xf numFmtId="0" fontId="33" fillId="15" borderId="0" xfId="4" applyFont="1" applyFill="1"/>
    <xf numFmtId="0" fontId="4" fillId="16" borderId="45" xfId="0" applyFont="1" applyFill="1" applyBorder="1" applyAlignment="1" applyProtection="1">
      <alignment horizontal="center" vertical="center"/>
      <protection locked="0"/>
    </xf>
    <xf numFmtId="0" fontId="4" fillId="17" borderId="47" xfId="0" applyFont="1" applyFill="1" applyBorder="1" applyAlignment="1" applyProtection="1">
      <alignment horizontal="center" vertical="center"/>
      <protection locked="0"/>
    </xf>
    <xf numFmtId="0" fontId="29" fillId="0" borderId="43" xfId="0" applyFont="1" applyFill="1" applyBorder="1" applyProtection="1">
      <protection locked="0"/>
    </xf>
    <xf numFmtId="0" fontId="29" fillId="0" borderId="0" xfId="0" applyFont="1" applyFill="1" applyBorder="1" applyProtection="1">
      <protection locked="0"/>
    </xf>
    <xf numFmtId="0" fontId="29" fillId="0" borderId="0" xfId="0" applyFont="1" applyFill="1" applyBorder="1" applyAlignment="1" applyProtection="1">
      <alignment vertical="top"/>
      <protection locked="0"/>
    </xf>
    <xf numFmtId="0" fontId="29" fillId="0" borderId="44" xfId="0" applyFont="1" applyFill="1" applyBorder="1" applyProtection="1">
      <protection locked="0"/>
    </xf>
    <xf numFmtId="0" fontId="29" fillId="0" borderId="0" xfId="0" applyFont="1" applyFill="1" applyBorder="1" applyAlignment="1" applyProtection="1">
      <alignment vertical="top" wrapText="1"/>
      <protection locked="0"/>
    </xf>
    <xf numFmtId="0" fontId="29" fillId="0" borderId="0" xfId="0" applyFont="1" applyFill="1" applyBorder="1" applyAlignment="1" applyProtection="1">
      <alignment wrapText="1"/>
      <protection locked="0"/>
    </xf>
    <xf numFmtId="0" fontId="29" fillId="0" borderId="43" xfId="0" applyFont="1" applyFill="1" applyBorder="1" applyAlignment="1" applyProtection="1">
      <alignment vertical="top"/>
      <protection locked="0"/>
    </xf>
    <xf numFmtId="0" fontId="29" fillId="11" borderId="43" xfId="4" applyFont="1" applyFill="1" applyBorder="1" applyProtection="1">
      <protection locked="0"/>
    </xf>
    <xf numFmtId="0" fontId="29" fillId="11" borderId="0" xfId="4" applyFont="1" applyFill="1" applyBorder="1" applyAlignment="1" applyProtection="1">
      <alignment vertical="top"/>
      <protection locked="0"/>
    </xf>
    <xf numFmtId="0" fontId="29" fillId="11" borderId="44" xfId="4" applyFont="1" applyFill="1" applyBorder="1" applyProtection="1">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wrapText="1"/>
      <protection locked="0"/>
    </xf>
    <xf numFmtId="0" fontId="29" fillId="11" borderId="43" xfId="4" applyFont="1" applyFill="1" applyBorder="1" applyAlignment="1" applyProtection="1">
      <alignment vertical="top"/>
      <protection locked="0"/>
    </xf>
    <xf numFmtId="3" fontId="5" fillId="0" borderId="14" xfId="0" applyNumberFormat="1" applyFont="1" applyFill="1" applyBorder="1" applyAlignment="1" applyProtection="1">
      <alignment horizontal="right" vertical="center" shrinkToFit="1"/>
      <protection locked="0"/>
    </xf>
    <xf numFmtId="3" fontId="3" fillId="0" borderId="48" xfId="0" applyNumberFormat="1" applyFont="1" applyFill="1" applyBorder="1" applyAlignment="1" applyProtection="1">
      <alignment vertical="center"/>
      <protection locked="0"/>
    </xf>
    <xf numFmtId="0" fontId="18" fillId="0" borderId="0" xfId="1" applyFont="1" applyAlignment="1">
      <alignment horizontal="center"/>
    </xf>
    <xf numFmtId="0" fontId="18" fillId="0" borderId="0" xfId="1" applyFont="1" applyAlignment="1">
      <alignment horizontal="left"/>
    </xf>
    <xf numFmtId="0" fontId="3" fillId="0" borderId="0" xfId="1" applyFont="1" applyAlignment="1">
      <alignment horizontal="left"/>
    </xf>
    <xf numFmtId="0" fontId="18" fillId="0" borderId="0" xfId="1" applyFont="1" applyFill="1" applyAlignment="1">
      <alignment horizontal="left"/>
    </xf>
    <xf numFmtId="0" fontId="3" fillId="0" borderId="0" xfId="1" applyFont="1" applyFill="1" applyAlignment="1">
      <alignment horizontal="left"/>
    </xf>
    <xf numFmtId="0" fontId="34" fillId="0" borderId="0" xfId="1" applyFont="1" applyFill="1" applyAlignment="1"/>
    <xf numFmtId="0" fontId="35" fillId="0" borderId="0" xfId="1" applyFont="1" applyFill="1">
      <alignment vertical="top"/>
    </xf>
    <xf numFmtId="0" fontId="35" fillId="0" borderId="0" xfId="1" applyFont="1">
      <alignment vertical="top"/>
    </xf>
    <xf numFmtId="0" fontId="34" fillId="0" borderId="0" xfId="1" applyFont="1" applyAlignment="1"/>
    <xf numFmtId="0" fontId="35" fillId="0" borderId="0" xfId="1" applyFont="1" applyAlignment="1"/>
    <xf numFmtId="0" fontId="3" fillId="0" borderId="0" xfId="0" applyFont="1"/>
    <xf numFmtId="0" fontId="18" fillId="0" borderId="0" xfId="0" applyFont="1"/>
    <xf numFmtId="0" fontId="36" fillId="0" borderId="0" xfId="0" applyFont="1"/>
    <xf numFmtId="0" fontId="3" fillId="0" borderId="0" xfId="0" applyFont="1" applyFill="1"/>
    <xf numFmtId="0" fontId="0" fillId="0" borderId="0" xfId="0" applyFill="1"/>
    <xf numFmtId="0" fontId="18" fillId="0" borderId="0" xfId="1" applyFont="1" applyAlignment="1">
      <alignment horizontal="left"/>
    </xf>
    <xf numFmtId="0" fontId="29" fillId="11" borderId="0" xfId="4" applyFont="1" applyFill="1" applyBorder="1" applyProtection="1">
      <protection locked="0"/>
    </xf>
    <xf numFmtId="0" fontId="29" fillId="11" borderId="0" xfId="4" applyFont="1" applyFill="1" applyBorder="1" applyAlignment="1" applyProtection="1">
      <alignment vertical="top"/>
      <protection locked="0"/>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45" xfId="0"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0" borderId="0" xfId="0" applyFont="1" applyFill="1" applyBorder="1" applyAlignment="1" applyProtection="1">
      <alignment vertical="top"/>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29" fillId="0" borderId="0" xfId="0" applyFont="1" applyFill="1" applyBorder="1" applyAlignment="1" applyProtection="1">
      <alignment vertical="top" wrapText="1"/>
      <protection locked="0"/>
    </xf>
    <xf numFmtId="0" fontId="29" fillId="0" borderId="0" xfId="0" applyFont="1" applyFill="1" applyBorder="1" applyProtection="1">
      <protection locked="0"/>
    </xf>
    <xf numFmtId="0" fontId="29"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5" xfId="0" applyFont="1" applyFill="1" applyBorder="1" applyAlignment="1" applyProtection="1">
      <alignment horizontal="right" vertical="center"/>
      <protection locked="0"/>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18" fillId="0" borderId="0" xfId="1" applyFont="1" applyAlignment="1">
      <alignment horizontal="center"/>
    </xf>
    <xf numFmtId="0" fontId="18" fillId="0" borderId="0" xfId="1" applyFont="1" applyAlignment="1">
      <alignment horizontal="left"/>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xmlMaps" Target="xmlMap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tabSelected="1" topLeftCell="A4" workbookViewId="0">
      <selection activeCell="C11" sqref="C11:D11"/>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2"/>
    <col min="15" max="20" width="9.140625" style="125"/>
    <col min="21" max="16384" width="9.140625" style="73"/>
  </cols>
  <sheetData>
    <row r="1" spans="1:20" ht="15.75" x14ac:dyDescent="0.25">
      <c r="A1" s="217" t="s">
        <v>391</v>
      </c>
      <c r="B1" s="218"/>
      <c r="C1" s="218"/>
      <c r="D1" s="71"/>
      <c r="E1" s="71"/>
      <c r="F1" s="71"/>
      <c r="G1" s="71"/>
      <c r="H1" s="71"/>
      <c r="I1" s="71"/>
      <c r="J1" s="72"/>
    </row>
    <row r="2" spans="1:20" ht="14.45" customHeight="1" x14ac:dyDescent="0.25">
      <c r="A2" s="219" t="s">
        <v>407</v>
      </c>
      <c r="B2" s="220"/>
      <c r="C2" s="220"/>
      <c r="D2" s="220"/>
      <c r="E2" s="220"/>
      <c r="F2" s="220"/>
      <c r="G2" s="220"/>
      <c r="H2" s="220"/>
      <c r="I2" s="220"/>
      <c r="J2" s="221"/>
      <c r="N2" s="122">
        <v>1</v>
      </c>
    </row>
    <row r="3" spans="1:20" x14ac:dyDescent="0.25">
      <c r="A3" s="74"/>
      <c r="B3" s="75"/>
      <c r="C3" s="75"/>
      <c r="D3" s="75"/>
      <c r="E3" s="75"/>
      <c r="F3" s="75"/>
      <c r="G3" s="75"/>
      <c r="H3" s="75"/>
      <c r="I3" s="75"/>
      <c r="J3" s="76"/>
      <c r="N3" s="122">
        <v>2</v>
      </c>
    </row>
    <row r="4" spans="1:20" ht="33.6" customHeight="1" x14ac:dyDescent="0.25">
      <c r="A4" s="222" t="s">
        <v>392</v>
      </c>
      <c r="B4" s="223"/>
      <c r="C4" s="223"/>
      <c r="D4" s="223"/>
      <c r="E4" s="224">
        <v>43466</v>
      </c>
      <c r="F4" s="225"/>
      <c r="G4" s="77" t="s">
        <v>0</v>
      </c>
      <c r="H4" s="224">
        <v>43738</v>
      </c>
      <c r="I4" s="225"/>
      <c r="J4" s="78"/>
      <c r="N4" s="122">
        <v>3</v>
      </c>
    </row>
    <row r="5" spans="1:20" s="79" customFormat="1" ht="10.15" customHeight="1" x14ac:dyDescent="0.25">
      <c r="A5" s="226"/>
      <c r="B5" s="227"/>
      <c r="C5" s="227"/>
      <c r="D5" s="227"/>
      <c r="E5" s="227"/>
      <c r="F5" s="227"/>
      <c r="G5" s="227"/>
      <c r="H5" s="227"/>
      <c r="I5" s="227"/>
      <c r="J5" s="228"/>
      <c r="N5" s="123">
        <v>4</v>
      </c>
    </row>
    <row r="6" spans="1:20" ht="20.45" customHeight="1" x14ac:dyDescent="0.25">
      <c r="A6" s="80"/>
      <c r="B6" s="81" t="s">
        <v>412</v>
      </c>
      <c r="C6" s="82"/>
      <c r="D6" s="82"/>
      <c r="E6" s="88">
        <v>2019</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3</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213" t="s">
        <v>414</v>
      </c>
      <c r="B10" s="214"/>
      <c r="C10" s="214"/>
      <c r="D10" s="214"/>
      <c r="E10" s="214"/>
      <c r="F10" s="214"/>
      <c r="G10" s="214"/>
      <c r="H10" s="214"/>
      <c r="I10" s="214"/>
      <c r="J10" s="90"/>
    </row>
    <row r="11" spans="1:20" ht="24.6" customHeight="1" x14ac:dyDescent="0.25">
      <c r="A11" s="201" t="s">
        <v>393</v>
      </c>
      <c r="B11" s="215"/>
      <c r="C11" s="207" t="s">
        <v>432</v>
      </c>
      <c r="D11" s="208"/>
      <c r="E11" s="91"/>
      <c r="F11" s="169" t="s">
        <v>415</v>
      </c>
      <c r="G11" s="211"/>
      <c r="H11" s="188" t="s">
        <v>436</v>
      </c>
      <c r="I11" s="189"/>
      <c r="J11" s="92"/>
    </row>
    <row r="12" spans="1:20" ht="14.45" customHeight="1" x14ac:dyDescent="0.25">
      <c r="A12" s="93"/>
      <c r="B12" s="94"/>
      <c r="C12" s="94"/>
      <c r="D12" s="94"/>
      <c r="E12" s="216"/>
      <c r="F12" s="216"/>
      <c r="G12" s="216"/>
      <c r="H12" s="216"/>
      <c r="I12" s="95"/>
      <c r="J12" s="92"/>
    </row>
    <row r="13" spans="1:20" ht="21" customHeight="1" x14ac:dyDescent="0.25">
      <c r="A13" s="168" t="s">
        <v>408</v>
      </c>
      <c r="B13" s="211"/>
      <c r="C13" s="207" t="s">
        <v>433</v>
      </c>
      <c r="D13" s="208"/>
      <c r="E13" s="229"/>
      <c r="F13" s="216"/>
      <c r="G13" s="216"/>
      <c r="H13" s="216"/>
      <c r="I13" s="95"/>
      <c r="J13" s="92"/>
    </row>
    <row r="14" spans="1:20" ht="10.9" customHeight="1" x14ac:dyDescent="0.25">
      <c r="A14" s="91"/>
      <c r="B14" s="95"/>
      <c r="C14" s="94"/>
      <c r="D14" s="94"/>
      <c r="E14" s="175"/>
      <c r="F14" s="175"/>
      <c r="G14" s="175"/>
      <c r="H14" s="175"/>
      <c r="I14" s="94"/>
      <c r="J14" s="96"/>
    </row>
    <row r="15" spans="1:20" ht="22.9" customHeight="1" x14ac:dyDescent="0.25">
      <c r="A15" s="168" t="s">
        <v>394</v>
      </c>
      <c r="B15" s="211"/>
      <c r="C15" s="207" t="s">
        <v>434</v>
      </c>
      <c r="D15" s="208"/>
      <c r="E15" s="212"/>
      <c r="F15" s="203"/>
      <c r="G15" s="97" t="s">
        <v>416</v>
      </c>
      <c r="H15" s="188" t="s">
        <v>437</v>
      </c>
      <c r="I15" s="189"/>
      <c r="J15" s="98"/>
    </row>
    <row r="16" spans="1:20" ht="10.9" customHeight="1" x14ac:dyDescent="0.25">
      <c r="A16" s="91"/>
      <c r="B16" s="95"/>
      <c r="C16" s="94"/>
      <c r="D16" s="94"/>
      <c r="E16" s="175"/>
      <c r="F16" s="175"/>
      <c r="G16" s="175"/>
      <c r="H16" s="175"/>
      <c r="I16" s="94"/>
      <c r="J16" s="96"/>
    </row>
    <row r="17" spans="1:10" ht="22.9" customHeight="1" x14ac:dyDescent="0.25">
      <c r="A17" s="99"/>
      <c r="B17" s="97" t="s">
        <v>417</v>
      </c>
      <c r="C17" s="207" t="s">
        <v>435</v>
      </c>
      <c r="D17" s="208"/>
      <c r="E17" s="100"/>
      <c r="F17" s="100"/>
      <c r="G17" s="100"/>
      <c r="H17" s="100"/>
      <c r="I17" s="100"/>
      <c r="J17" s="98"/>
    </row>
    <row r="18" spans="1:10" x14ac:dyDescent="0.25">
      <c r="A18" s="209"/>
      <c r="B18" s="210"/>
      <c r="C18" s="175"/>
      <c r="D18" s="175"/>
      <c r="E18" s="175"/>
      <c r="F18" s="175"/>
      <c r="G18" s="175"/>
      <c r="H18" s="175"/>
      <c r="I18" s="94"/>
      <c r="J18" s="96"/>
    </row>
    <row r="19" spans="1:10" x14ac:dyDescent="0.25">
      <c r="A19" s="201" t="s">
        <v>395</v>
      </c>
      <c r="B19" s="202"/>
      <c r="C19" s="179" t="s">
        <v>438</v>
      </c>
      <c r="D19" s="180"/>
      <c r="E19" s="180"/>
      <c r="F19" s="180"/>
      <c r="G19" s="180"/>
      <c r="H19" s="180"/>
      <c r="I19" s="180"/>
      <c r="J19" s="181"/>
    </row>
    <row r="20" spans="1:10" x14ac:dyDescent="0.25">
      <c r="A20" s="93"/>
      <c r="B20" s="94"/>
      <c r="C20" s="101"/>
      <c r="D20" s="94"/>
      <c r="E20" s="175"/>
      <c r="F20" s="175"/>
      <c r="G20" s="175"/>
      <c r="H20" s="175"/>
      <c r="I20" s="94"/>
      <c r="J20" s="96"/>
    </row>
    <row r="21" spans="1:10" x14ac:dyDescent="0.25">
      <c r="A21" s="201" t="s">
        <v>396</v>
      </c>
      <c r="B21" s="202"/>
      <c r="C21" s="188">
        <v>10000</v>
      </c>
      <c r="D21" s="189"/>
      <c r="E21" s="175"/>
      <c r="F21" s="175"/>
      <c r="G21" s="179" t="s">
        <v>439</v>
      </c>
      <c r="H21" s="180"/>
      <c r="I21" s="180"/>
      <c r="J21" s="181"/>
    </row>
    <row r="22" spans="1:10" x14ac:dyDescent="0.25">
      <c r="A22" s="93"/>
      <c r="B22" s="94"/>
      <c r="C22" s="94"/>
      <c r="D22" s="94"/>
      <c r="E22" s="175"/>
      <c r="F22" s="175"/>
      <c r="G22" s="175"/>
      <c r="H22" s="175"/>
      <c r="I22" s="94"/>
      <c r="J22" s="96"/>
    </row>
    <row r="23" spans="1:10" x14ac:dyDescent="0.25">
      <c r="A23" s="201" t="s">
        <v>397</v>
      </c>
      <c r="B23" s="202"/>
      <c r="C23" s="179" t="s">
        <v>440</v>
      </c>
      <c r="D23" s="180"/>
      <c r="E23" s="180"/>
      <c r="F23" s="180"/>
      <c r="G23" s="180"/>
      <c r="H23" s="180"/>
      <c r="I23" s="180"/>
      <c r="J23" s="181"/>
    </row>
    <row r="24" spans="1:10" x14ac:dyDescent="0.25">
      <c r="A24" s="93"/>
      <c r="B24" s="94"/>
      <c r="C24" s="94"/>
      <c r="D24" s="94"/>
      <c r="E24" s="175"/>
      <c r="F24" s="175"/>
      <c r="G24" s="175"/>
      <c r="H24" s="175"/>
      <c r="I24" s="94"/>
      <c r="J24" s="96"/>
    </row>
    <row r="25" spans="1:10" x14ac:dyDescent="0.25">
      <c r="A25" s="201" t="s">
        <v>398</v>
      </c>
      <c r="B25" s="202"/>
      <c r="C25" s="204" t="s">
        <v>441</v>
      </c>
      <c r="D25" s="205"/>
      <c r="E25" s="205"/>
      <c r="F25" s="205"/>
      <c r="G25" s="205"/>
      <c r="H25" s="205"/>
      <c r="I25" s="205"/>
      <c r="J25" s="206"/>
    </row>
    <row r="26" spans="1:10" x14ac:dyDescent="0.25">
      <c r="A26" s="93"/>
      <c r="B26" s="94"/>
      <c r="C26" s="101"/>
      <c r="D26" s="94"/>
      <c r="E26" s="175"/>
      <c r="F26" s="175"/>
      <c r="G26" s="175"/>
      <c r="H26" s="175"/>
      <c r="I26" s="94"/>
      <c r="J26" s="96"/>
    </row>
    <row r="27" spans="1:10" x14ac:dyDescent="0.25">
      <c r="A27" s="201" t="s">
        <v>399</v>
      </c>
      <c r="B27" s="202"/>
      <c r="C27" s="204" t="s">
        <v>442</v>
      </c>
      <c r="D27" s="205"/>
      <c r="E27" s="205"/>
      <c r="F27" s="205"/>
      <c r="G27" s="205"/>
      <c r="H27" s="205"/>
      <c r="I27" s="205"/>
      <c r="J27" s="206"/>
    </row>
    <row r="28" spans="1:10" ht="13.9" customHeight="1" x14ac:dyDescent="0.25">
      <c r="A28" s="93"/>
      <c r="B28" s="94"/>
      <c r="C28" s="101"/>
      <c r="D28" s="94"/>
      <c r="E28" s="175"/>
      <c r="F28" s="175"/>
      <c r="G28" s="175"/>
      <c r="H28" s="175"/>
      <c r="I28" s="94"/>
      <c r="J28" s="96"/>
    </row>
    <row r="29" spans="1:10" ht="22.9" customHeight="1" x14ac:dyDescent="0.25">
      <c r="A29" s="168" t="s">
        <v>409</v>
      </c>
      <c r="B29" s="202"/>
      <c r="C29" s="102">
        <v>3391</v>
      </c>
      <c r="D29" s="103"/>
      <c r="E29" s="182"/>
      <c r="F29" s="182"/>
      <c r="G29" s="182"/>
      <c r="H29" s="182"/>
      <c r="I29" s="104"/>
      <c r="J29" s="105"/>
    </row>
    <row r="30" spans="1:10" x14ac:dyDescent="0.25">
      <c r="A30" s="93"/>
      <c r="B30" s="94"/>
      <c r="C30" s="94"/>
      <c r="D30" s="94"/>
      <c r="E30" s="175"/>
      <c r="F30" s="175"/>
      <c r="G30" s="175"/>
      <c r="H30" s="175"/>
      <c r="I30" s="104"/>
      <c r="J30" s="105"/>
    </row>
    <row r="31" spans="1:10" x14ac:dyDescent="0.25">
      <c r="A31" s="201" t="s">
        <v>400</v>
      </c>
      <c r="B31" s="202"/>
      <c r="C31" s="117" t="s">
        <v>420</v>
      </c>
      <c r="D31" s="200" t="s">
        <v>418</v>
      </c>
      <c r="E31" s="186"/>
      <c r="F31" s="186"/>
      <c r="G31" s="186"/>
      <c r="H31" s="106"/>
      <c r="I31" s="107" t="s">
        <v>419</v>
      </c>
      <c r="J31" s="108" t="s">
        <v>420</v>
      </c>
    </row>
    <row r="32" spans="1:10" x14ac:dyDescent="0.25">
      <c r="A32" s="201"/>
      <c r="B32" s="202"/>
      <c r="C32" s="109"/>
      <c r="D32" s="77"/>
      <c r="E32" s="203"/>
      <c r="F32" s="203"/>
      <c r="G32" s="203"/>
      <c r="H32" s="203"/>
      <c r="I32" s="104"/>
      <c r="J32" s="105"/>
    </row>
    <row r="33" spans="1:10" x14ac:dyDescent="0.25">
      <c r="A33" s="201" t="s">
        <v>410</v>
      </c>
      <c r="B33" s="202"/>
      <c r="C33" s="102" t="s">
        <v>422</v>
      </c>
      <c r="D33" s="200" t="s">
        <v>421</v>
      </c>
      <c r="E33" s="186"/>
      <c r="F33" s="186"/>
      <c r="G33" s="186"/>
      <c r="H33" s="100"/>
      <c r="I33" s="107" t="s">
        <v>422</v>
      </c>
      <c r="J33" s="108" t="s">
        <v>423</v>
      </c>
    </row>
    <row r="34" spans="1:10" x14ac:dyDescent="0.25">
      <c r="A34" s="93"/>
      <c r="B34" s="94"/>
      <c r="C34" s="94"/>
      <c r="D34" s="94"/>
      <c r="E34" s="175"/>
      <c r="F34" s="175"/>
      <c r="G34" s="175"/>
      <c r="H34" s="175"/>
      <c r="I34" s="94"/>
      <c r="J34" s="96"/>
    </row>
    <row r="35" spans="1:10" x14ac:dyDescent="0.25">
      <c r="A35" s="200" t="s">
        <v>411</v>
      </c>
      <c r="B35" s="186"/>
      <c r="C35" s="186"/>
      <c r="D35" s="186"/>
      <c r="E35" s="186" t="s">
        <v>401</v>
      </c>
      <c r="F35" s="186"/>
      <c r="G35" s="186"/>
      <c r="H35" s="186"/>
      <c r="I35" s="186"/>
      <c r="J35" s="110" t="s">
        <v>402</v>
      </c>
    </row>
    <row r="36" spans="1:10" x14ac:dyDescent="0.25">
      <c r="A36" s="93"/>
      <c r="B36" s="94"/>
      <c r="C36" s="94"/>
      <c r="D36" s="94"/>
      <c r="E36" s="175"/>
      <c r="F36" s="175"/>
      <c r="G36" s="175"/>
      <c r="H36" s="175"/>
      <c r="I36" s="94"/>
      <c r="J36" s="105"/>
    </row>
    <row r="37" spans="1:10" x14ac:dyDescent="0.25">
      <c r="A37" s="197" t="s">
        <v>443</v>
      </c>
      <c r="B37" s="198"/>
      <c r="C37" s="198"/>
      <c r="D37" s="198"/>
      <c r="E37" s="197" t="s">
        <v>444</v>
      </c>
      <c r="F37" s="198"/>
      <c r="G37" s="198"/>
      <c r="H37" s="198"/>
      <c r="I37" s="199"/>
      <c r="J37" s="128">
        <v>1343068</v>
      </c>
    </row>
    <row r="38" spans="1:10" x14ac:dyDescent="0.25">
      <c r="A38" s="93"/>
      <c r="B38" s="94"/>
      <c r="C38" s="101"/>
      <c r="D38" s="196"/>
      <c r="E38" s="196"/>
      <c r="F38" s="196"/>
      <c r="G38" s="196"/>
      <c r="H38" s="196"/>
      <c r="I38" s="196"/>
      <c r="J38" s="96"/>
    </row>
    <row r="39" spans="1:10" x14ac:dyDescent="0.25">
      <c r="A39" s="163" t="s">
        <v>445</v>
      </c>
      <c r="B39" s="164"/>
      <c r="C39" s="164"/>
      <c r="D39" s="165"/>
      <c r="E39" s="163" t="s">
        <v>444</v>
      </c>
      <c r="F39" s="164"/>
      <c r="G39" s="164"/>
      <c r="H39" s="164"/>
      <c r="I39" s="165"/>
      <c r="J39" s="129">
        <v>3645363</v>
      </c>
    </row>
    <row r="40" spans="1:10" x14ac:dyDescent="0.25">
      <c r="A40" s="93"/>
      <c r="B40" s="94"/>
      <c r="C40" s="101"/>
      <c r="D40" s="111"/>
      <c r="E40" s="196"/>
      <c r="F40" s="196"/>
      <c r="G40" s="196"/>
      <c r="H40" s="196"/>
      <c r="I40" s="95"/>
      <c r="J40" s="96"/>
    </row>
    <row r="41" spans="1:10" x14ac:dyDescent="0.25">
      <c r="A41" s="163" t="s">
        <v>446</v>
      </c>
      <c r="B41" s="164"/>
      <c r="C41" s="164"/>
      <c r="D41" s="165"/>
      <c r="E41" s="163" t="s">
        <v>444</v>
      </c>
      <c r="F41" s="164"/>
      <c r="G41" s="164"/>
      <c r="H41" s="164"/>
      <c r="I41" s="165"/>
      <c r="J41" s="129">
        <v>3282899</v>
      </c>
    </row>
    <row r="42" spans="1:10" x14ac:dyDescent="0.25">
      <c r="A42" s="93"/>
      <c r="B42" s="94"/>
      <c r="C42" s="101"/>
      <c r="D42" s="111"/>
      <c r="E42" s="196"/>
      <c r="F42" s="196"/>
      <c r="G42" s="196"/>
      <c r="H42" s="196"/>
      <c r="I42" s="95"/>
      <c r="J42" s="96"/>
    </row>
    <row r="43" spans="1:10" x14ac:dyDescent="0.25">
      <c r="A43" s="163" t="s">
        <v>447</v>
      </c>
      <c r="B43" s="164"/>
      <c r="C43" s="164"/>
      <c r="D43" s="165"/>
      <c r="E43" s="163" t="s">
        <v>444</v>
      </c>
      <c r="F43" s="164"/>
      <c r="G43" s="164"/>
      <c r="H43" s="164"/>
      <c r="I43" s="165"/>
      <c r="J43" s="129">
        <v>3282678</v>
      </c>
    </row>
    <row r="44" spans="1:10" x14ac:dyDescent="0.25">
      <c r="A44" s="112"/>
      <c r="B44" s="101"/>
      <c r="C44" s="192"/>
      <c r="D44" s="192"/>
      <c r="E44" s="175"/>
      <c r="F44" s="175"/>
      <c r="G44" s="192"/>
      <c r="H44" s="192"/>
      <c r="I44" s="192"/>
      <c r="J44" s="96"/>
    </row>
    <row r="45" spans="1:10" x14ac:dyDescent="0.25">
      <c r="A45" s="163" t="s">
        <v>448</v>
      </c>
      <c r="B45" s="164"/>
      <c r="C45" s="164"/>
      <c r="D45" s="165"/>
      <c r="E45" s="163" t="s">
        <v>444</v>
      </c>
      <c r="F45" s="164"/>
      <c r="G45" s="164"/>
      <c r="H45" s="164"/>
      <c r="I45" s="165"/>
      <c r="J45" s="129">
        <v>1356216</v>
      </c>
    </row>
    <row r="46" spans="1:10" x14ac:dyDescent="0.25">
      <c r="A46" s="112"/>
      <c r="B46" s="101"/>
      <c r="C46" s="101"/>
      <c r="D46" s="94"/>
      <c r="E46" s="161"/>
      <c r="F46" s="161"/>
      <c r="G46" s="192"/>
      <c r="H46" s="192"/>
      <c r="I46" s="94"/>
      <c r="J46" s="96"/>
    </row>
    <row r="47" spans="1:10" x14ac:dyDescent="0.25">
      <c r="A47" s="163" t="s">
        <v>449</v>
      </c>
      <c r="B47" s="164"/>
      <c r="C47" s="164"/>
      <c r="D47" s="165"/>
      <c r="E47" s="163" t="s">
        <v>444</v>
      </c>
      <c r="F47" s="164"/>
      <c r="G47" s="164"/>
      <c r="H47" s="164"/>
      <c r="I47" s="165"/>
      <c r="J47" s="129">
        <v>2435071</v>
      </c>
    </row>
    <row r="48" spans="1:10" x14ac:dyDescent="0.25">
      <c r="A48" s="130"/>
      <c r="B48" s="131"/>
      <c r="C48" s="132"/>
      <c r="D48" s="194"/>
      <c r="E48" s="194"/>
      <c r="F48" s="194"/>
      <c r="G48" s="194"/>
      <c r="H48" s="194"/>
      <c r="I48" s="194"/>
      <c r="J48" s="133"/>
    </row>
    <row r="49" spans="1:10" x14ac:dyDescent="0.25">
      <c r="A49" s="163" t="s">
        <v>450</v>
      </c>
      <c r="B49" s="164"/>
      <c r="C49" s="164"/>
      <c r="D49" s="165"/>
      <c r="E49" s="163" t="s">
        <v>444</v>
      </c>
      <c r="F49" s="164"/>
      <c r="G49" s="164"/>
      <c r="H49" s="164"/>
      <c r="I49" s="165"/>
      <c r="J49" s="129">
        <v>3654656</v>
      </c>
    </row>
    <row r="50" spans="1:10" x14ac:dyDescent="0.25">
      <c r="A50" s="130"/>
      <c r="B50" s="131"/>
      <c r="C50" s="132"/>
      <c r="D50" s="134"/>
      <c r="E50" s="194"/>
      <c r="F50" s="194"/>
      <c r="G50" s="194"/>
      <c r="H50" s="194"/>
      <c r="I50" s="135"/>
      <c r="J50" s="133"/>
    </row>
    <row r="51" spans="1:10" x14ac:dyDescent="0.25">
      <c r="A51" s="163" t="s">
        <v>451</v>
      </c>
      <c r="B51" s="164"/>
      <c r="C51" s="164"/>
      <c r="D51" s="165"/>
      <c r="E51" s="163" t="s">
        <v>444</v>
      </c>
      <c r="F51" s="164"/>
      <c r="G51" s="164"/>
      <c r="H51" s="164"/>
      <c r="I51" s="165"/>
      <c r="J51" s="129">
        <v>3654664</v>
      </c>
    </row>
    <row r="52" spans="1:10" x14ac:dyDescent="0.25">
      <c r="A52" s="130"/>
      <c r="B52" s="131"/>
      <c r="C52" s="132"/>
      <c r="D52" s="134"/>
      <c r="E52" s="134"/>
      <c r="F52" s="134"/>
      <c r="G52" s="134"/>
      <c r="H52" s="134"/>
      <c r="I52" s="135"/>
      <c r="J52" s="133"/>
    </row>
    <row r="53" spans="1:10" x14ac:dyDescent="0.25">
      <c r="A53" s="163" t="s">
        <v>452</v>
      </c>
      <c r="B53" s="164"/>
      <c r="C53" s="164"/>
      <c r="D53" s="165"/>
      <c r="E53" s="163" t="s">
        <v>444</v>
      </c>
      <c r="F53" s="164"/>
      <c r="G53" s="164"/>
      <c r="H53" s="164"/>
      <c r="I53" s="165"/>
      <c r="J53" s="129">
        <v>3641287</v>
      </c>
    </row>
    <row r="54" spans="1:10" x14ac:dyDescent="0.25">
      <c r="A54" s="136"/>
      <c r="B54" s="132"/>
      <c r="C54" s="167"/>
      <c r="D54" s="167"/>
      <c r="E54" s="195"/>
      <c r="F54" s="195"/>
      <c r="G54" s="167"/>
      <c r="H54" s="167"/>
      <c r="I54" s="167"/>
      <c r="J54" s="133"/>
    </row>
    <row r="55" spans="1:10" x14ac:dyDescent="0.25">
      <c r="A55" s="163" t="s">
        <v>453</v>
      </c>
      <c r="B55" s="164"/>
      <c r="C55" s="164"/>
      <c r="D55" s="165"/>
      <c r="E55" s="163" t="s">
        <v>444</v>
      </c>
      <c r="F55" s="164"/>
      <c r="G55" s="164"/>
      <c r="H55" s="164"/>
      <c r="I55" s="165"/>
      <c r="J55" s="129">
        <v>3282660</v>
      </c>
    </row>
    <row r="56" spans="1:10" x14ac:dyDescent="0.25">
      <c r="A56" s="137"/>
      <c r="B56" s="124"/>
      <c r="C56" s="138"/>
      <c r="D56" s="166"/>
      <c r="E56" s="166"/>
      <c r="F56" s="166"/>
      <c r="G56" s="166"/>
      <c r="H56" s="166"/>
      <c r="I56" s="166"/>
      <c r="J56" s="139"/>
    </row>
    <row r="57" spans="1:10" x14ac:dyDescent="0.25">
      <c r="A57" s="163" t="s">
        <v>454</v>
      </c>
      <c r="B57" s="164"/>
      <c r="C57" s="164"/>
      <c r="D57" s="165"/>
      <c r="E57" s="163" t="s">
        <v>444</v>
      </c>
      <c r="F57" s="164"/>
      <c r="G57" s="164"/>
      <c r="H57" s="164"/>
      <c r="I57" s="165"/>
      <c r="J57" s="129">
        <v>3228398</v>
      </c>
    </row>
    <row r="58" spans="1:10" x14ac:dyDescent="0.25">
      <c r="A58" s="137"/>
      <c r="B58" s="124"/>
      <c r="C58" s="138"/>
      <c r="D58" s="140"/>
      <c r="E58" s="166"/>
      <c r="F58" s="166"/>
      <c r="G58" s="166"/>
      <c r="H58" s="166"/>
      <c r="I58" s="141"/>
      <c r="J58" s="139"/>
    </row>
    <row r="59" spans="1:10" x14ac:dyDescent="0.25">
      <c r="A59" s="163" t="s">
        <v>455</v>
      </c>
      <c r="B59" s="164"/>
      <c r="C59" s="164"/>
      <c r="D59" s="165"/>
      <c r="E59" s="163" t="s">
        <v>444</v>
      </c>
      <c r="F59" s="164"/>
      <c r="G59" s="164"/>
      <c r="H59" s="164"/>
      <c r="I59" s="165"/>
      <c r="J59" s="129">
        <v>3654362</v>
      </c>
    </row>
    <row r="60" spans="1:10" x14ac:dyDescent="0.25">
      <c r="A60" s="137"/>
      <c r="B60" s="124"/>
      <c r="C60" s="138"/>
      <c r="D60" s="140"/>
      <c r="E60" s="166"/>
      <c r="F60" s="166"/>
      <c r="G60" s="166"/>
      <c r="H60" s="166"/>
      <c r="I60" s="141"/>
      <c r="J60" s="139"/>
    </row>
    <row r="61" spans="1:10" x14ac:dyDescent="0.25">
      <c r="A61" s="163" t="s">
        <v>456</v>
      </c>
      <c r="B61" s="164"/>
      <c r="C61" s="164"/>
      <c r="D61" s="165"/>
      <c r="E61" s="163" t="s">
        <v>444</v>
      </c>
      <c r="F61" s="164"/>
      <c r="G61" s="164"/>
      <c r="H61" s="164"/>
      <c r="I61" s="165"/>
      <c r="J61" s="129">
        <v>3654354</v>
      </c>
    </row>
    <row r="62" spans="1:10" x14ac:dyDescent="0.25">
      <c r="A62" s="142"/>
      <c r="B62" s="138"/>
      <c r="C62" s="162"/>
      <c r="D62" s="162"/>
      <c r="E62" s="161"/>
      <c r="F62" s="161"/>
      <c r="G62" s="162"/>
      <c r="H62" s="162"/>
      <c r="I62" s="162"/>
      <c r="J62" s="139"/>
    </row>
    <row r="63" spans="1:10" x14ac:dyDescent="0.25">
      <c r="A63" s="163" t="s">
        <v>457</v>
      </c>
      <c r="B63" s="164"/>
      <c r="C63" s="164"/>
      <c r="D63" s="165"/>
      <c r="E63" s="163" t="s">
        <v>444</v>
      </c>
      <c r="F63" s="164"/>
      <c r="G63" s="164"/>
      <c r="H63" s="164"/>
      <c r="I63" s="165"/>
      <c r="J63" s="129">
        <v>1114328</v>
      </c>
    </row>
    <row r="64" spans="1:10" x14ac:dyDescent="0.25">
      <c r="A64" s="142"/>
      <c r="B64" s="138"/>
      <c r="C64" s="138"/>
      <c r="D64" s="124"/>
      <c r="E64" s="161"/>
      <c r="F64" s="161"/>
      <c r="G64" s="162"/>
      <c r="H64" s="162"/>
      <c r="I64" s="124"/>
      <c r="J64" s="139"/>
    </row>
    <row r="65" spans="1:10" x14ac:dyDescent="0.25">
      <c r="A65" s="163" t="s">
        <v>458</v>
      </c>
      <c r="B65" s="164"/>
      <c r="C65" s="164"/>
      <c r="D65" s="165"/>
      <c r="E65" s="163" t="s">
        <v>459</v>
      </c>
      <c r="F65" s="164"/>
      <c r="G65" s="164"/>
      <c r="H65" s="164"/>
      <c r="I65" s="165"/>
      <c r="J65" s="129"/>
    </row>
    <row r="66" spans="1:10" x14ac:dyDescent="0.25">
      <c r="A66" s="112"/>
      <c r="B66" s="101"/>
      <c r="C66" s="101"/>
      <c r="D66" s="94"/>
      <c r="E66" s="175"/>
      <c r="F66" s="175"/>
      <c r="G66" s="192"/>
      <c r="H66" s="192"/>
      <c r="I66" s="94"/>
      <c r="J66" s="113" t="s">
        <v>424</v>
      </c>
    </row>
    <row r="67" spans="1:10" x14ac:dyDescent="0.25">
      <c r="A67" s="112"/>
      <c r="B67" s="101"/>
      <c r="C67" s="101"/>
      <c r="D67" s="94"/>
      <c r="E67" s="175"/>
      <c r="F67" s="175"/>
      <c r="G67" s="192"/>
      <c r="H67" s="192"/>
      <c r="I67" s="94"/>
      <c r="J67" s="113" t="s">
        <v>425</v>
      </c>
    </row>
    <row r="68" spans="1:10" ht="14.45" customHeight="1" x14ac:dyDescent="0.25">
      <c r="A68" s="168" t="s">
        <v>403</v>
      </c>
      <c r="B68" s="169"/>
      <c r="C68" s="188" t="s">
        <v>425</v>
      </c>
      <c r="D68" s="189"/>
      <c r="E68" s="190" t="s">
        <v>426</v>
      </c>
      <c r="F68" s="191"/>
      <c r="G68" s="179"/>
      <c r="H68" s="180"/>
      <c r="I68" s="180"/>
      <c r="J68" s="181"/>
    </row>
    <row r="69" spans="1:10" x14ac:dyDescent="0.25">
      <c r="A69" s="112"/>
      <c r="B69" s="101"/>
      <c r="C69" s="192"/>
      <c r="D69" s="192"/>
      <c r="E69" s="175"/>
      <c r="F69" s="175"/>
      <c r="G69" s="193" t="s">
        <v>427</v>
      </c>
      <c r="H69" s="193"/>
      <c r="I69" s="193"/>
      <c r="J69" s="85"/>
    </row>
    <row r="70" spans="1:10" ht="13.9" customHeight="1" x14ac:dyDescent="0.25">
      <c r="A70" s="168" t="s">
        <v>404</v>
      </c>
      <c r="B70" s="169"/>
      <c r="C70" s="179" t="s">
        <v>460</v>
      </c>
      <c r="D70" s="180"/>
      <c r="E70" s="180"/>
      <c r="F70" s="180"/>
      <c r="G70" s="180"/>
      <c r="H70" s="180"/>
      <c r="I70" s="180"/>
      <c r="J70" s="181"/>
    </row>
    <row r="71" spans="1:10" x14ac:dyDescent="0.25">
      <c r="A71" s="93"/>
      <c r="B71" s="94"/>
      <c r="C71" s="182" t="s">
        <v>405</v>
      </c>
      <c r="D71" s="182"/>
      <c r="E71" s="182"/>
      <c r="F71" s="182"/>
      <c r="G71" s="182"/>
      <c r="H71" s="182"/>
      <c r="I71" s="182"/>
      <c r="J71" s="96"/>
    </row>
    <row r="72" spans="1:10" x14ac:dyDescent="0.25">
      <c r="A72" s="168" t="s">
        <v>406</v>
      </c>
      <c r="B72" s="169"/>
      <c r="C72" s="183" t="s">
        <v>461</v>
      </c>
      <c r="D72" s="184"/>
      <c r="E72" s="185"/>
      <c r="F72" s="175"/>
      <c r="G72" s="175"/>
      <c r="H72" s="186"/>
      <c r="I72" s="186"/>
      <c r="J72" s="187"/>
    </row>
    <row r="73" spans="1:10" x14ac:dyDescent="0.25">
      <c r="A73" s="93"/>
      <c r="B73" s="94"/>
      <c r="C73" s="101"/>
      <c r="D73" s="94"/>
      <c r="E73" s="175"/>
      <c r="F73" s="175"/>
      <c r="G73" s="175"/>
      <c r="H73" s="175"/>
      <c r="I73" s="94"/>
      <c r="J73" s="96"/>
    </row>
    <row r="74" spans="1:10" ht="14.45" customHeight="1" x14ac:dyDescent="0.25">
      <c r="A74" s="168" t="s">
        <v>398</v>
      </c>
      <c r="B74" s="169"/>
      <c r="C74" s="176" t="s">
        <v>462</v>
      </c>
      <c r="D74" s="177"/>
      <c r="E74" s="177"/>
      <c r="F74" s="177"/>
      <c r="G74" s="177"/>
      <c r="H74" s="177"/>
      <c r="I74" s="177"/>
      <c r="J74" s="178"/>
    </row>
    <row r="75" spans="1:10" x14ac:dyDescent="0.25">
      <c r="A75" s="93"/>
      <c r="B75" s="94"/>
      <c r="C75" s="94"/>
      <c r="D75" s="94"/>
      <c r="E75" s="175"/>
      <c r="F75" s="175"/>
      <c r="G75" s="175"/>
      <c r="H75" s="175"/>
      <c r="I75" s="94"/>
      <c r="J75" s="96"/>
    </row>
    <row r="76" spans="1:10" x14ac:dyDescent="0.25">
      <c r="A76" s="168" t="s">
        <v>428</v>
      </c>
      <c r="B76" s="169"/>
      <c r="C76" s="170" t="s">
        <v>463</v>
      </c>
      <c r="D76" s="171"/>
      <c r="E76" s="171"/>
      <c r="F76" s="171"/>
      <c r="G76" s="171"/>
      <c r="H76" s="171"/>
      <c r="I76" s="171"/>
      <c r="J76" s="172"/>
    </row>
    <row r="77" spans="1:10" ht="14.45" customHeight="1" x14ac:dyDescent="0.25">
      <c r="A77" s="93"/>
      <c r="B77" s="94"/>
      <c r="C77" s="173" t="s">
        <v>429</v>
      </c>
      <c r="D77" s="173"/>
      <c r="E77" s="173"/>
      <c r="F77" s="173"/>
      <c r="G77" s="94"/>
      <c r="H77" s="94"/>
      <c r="I77" s="94"/>
      <c r="J77" s="96"/>
    </row>
    <row r="78" spans="1:10" x14ac:dyDescent="0.25">
      <c r="A78" s="168" t="s">
        <v>430</v>
      </c>
      <c r="B78" s="169"/>
      <c r="C78" s="170" t="s">
        <v>464</v>
      </c>
      <c r="D78" s="171"/>
      <c r="E78" s="171"/>
      <c r="F78" s="171"/>
      <c r="G78" s="171"/>
      <c r="H78" s="171"/>
      <c r="I78" s="171"/>
      <c r="J78" s="172"/>
    </row>
    <row r="79" spans="1:10" ht="14.45" customHeight="1" x14ac:dyDescent="0.25">
      <c r="A79" s="114"/>
      <c r="B79" s="115"/>
      <c r="C79" s="174" t="s">
        <v>431</v>
      </c>
      <c r="D79" s="174"/>
      <c r="E79" s="174"/>
      <c r="F79" s="174"/>
      <c r="G79" s="174"/>
      <c r="H79" s="115"/>
      <c r="I79" s="115"/>
      <c r="J79" s="116"/>
    </row>
    <row r="86" ht="27" customHeight="1" x14ac:dyDescent="0.25"/>
    <row r="90"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56">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6:F66"/>
    <mergeCell ref="G66:H66"/>
    <mergeCell ref="E67:F67"/>
    <mergeCell ref="G67:H67"/>
    <mergeCell ref="C44:D44"/>
    <mergeCell ref="E44:F44"/>
    <mergeCell ref="G44:I44"/>
    <mergeCell ref="A45:D45"/>
    <mergeCell ref="E45:I45"/>
    <mergeCell ref="E46:F46"/>
    <mergeCell ref="G46:H46"/>
    <mergeCell ref="D48:I48"/>
    <mergeCell ref="A49:D49"/>
    <mergeCell ref="E49:I49"/>
    <mergeCell ref="E50:F50"/>
    <mergeCell ref="G50:H50"/>
    <mergeCell ref="A51:D51"/>
    <mergeCell ref="E51:I51"/>
    <mergeCell ref="A53:D53"/>
    <mergeCell ref="E53:I53"/>
    <mergeCell ref="C54:D54"/>
    <mergeCell ref="E54:F54"/>
    <mergeCell ref="A70:B70"/>
    <mergeCell ref="C70:J70"/>
    <mergeCell ref="C71:I71"/>
    <mergeCell ref="A72:B72"/>
    <mergeCell ref="C72:E72"/>
    <mergeCell ref="F72:G72"/>
    <mergeCell ref="H72:J72"/>
    <mergeCell ref="A68:B68"/>
    <mergeCell ref="C68:D68"/>
    <mergeCell ref="E68:F68"/>
    <mergeCell ref="G68:J68"/>
    <mergeCell ref="C69:D69"/>
    <mergeCell ref="E69:F69"/>
    <mergeCell ref="G69:I69"/>
    <mergeCell ref="A76:B76"/>
    <mergeCell ref="C76:J76"/>
    <mergeCell ref="C77:F77"/>
    <mergeCell ref="A78:B78"/>
    <mergeCell ref="C78:J78"/>
    <mergeCell ref="C79:G79"/>
    <mergeCell ref="E73:F73"/>
    <mergeCell ref="G73:H73"/>
    <mergeCell ref="A74:B74"/>
    <mergeCell ref="C74:J74"/>
    <mergeCell ref="E75:F75"/>
    <mergeCell ref="G75:H75"/>
    <mergeCell ref="G54:I54"/>
    <mergeCell ref="A55:D55"/>
    <mergeCell ref="E55:I55"/>
    <mergeCell ref="D56:I56"/>
    <mergeCell ref="A57:D57"/>
    <mergeCell ref="E57:I57"/>
    <mergeCell ref="E58:F58"/>
    <mergeCell ref="G58:H58"/>
    <mergeCell ref="A59:D59"/>
    <mergeCell ref="E59:I59"/>
    <mergeCell ref="E64:F64"/>
    <mergeCell ref="G64:H64"/>
    <mergeCell ref="A65:D65"/>
    <mergeCell ref="E65:I65"/>
    <mergeCell ref="E60:F60"/>
    <mergeCell ref="G60:H60"/>
    <mergeCell ref="A61:D61"/>
    <mergeCell ref="E61:I61"/>
    <mergeCell ref="C62:D62"/>
    <mergeCell ref="E62:F62"/>
    <mergeCell ref="G62:I62"/>
    <mergeCell ref="A63:D63"/>
    <mergeCell ref="E63:I63"/>
  </mergeCells>
  <dataValidations count="4">
    <dataValidation type="list" allowBlank="1" showInputMessage="1" showErrorMessage="1" sqref="C68:D68">
      <formula1>$J$66:$J$67</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5" top="0.51" bottom="0.45" header="0.3" footer="0.3"/>
  <pageSetup paperSize="9" scale="6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topLeftCell="A22" zoomScale="110" zoomScaleNormal="100" zoomScaleSheetLayoutView="110" workbookViewId="0">
      <selection activeCell="I124" sqref="I124"/>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37" t="s">
        <v>1</v>
      </c>
      <c r="B1" s="238"/>
      <c r="C1" s="238"/>
      <c r="D1" s="238"/>
      <c r="E1" s="238"/>
      <c r="F1" s="238"/>
      <c r="G1" s="238"/>
      <c r="H1" s="238"/>
      <c r="I1" s="238"/>
    </row>
    <row r="2" spans="1:9" x14ac:dyDescent="0.2">
      <c r="A2" s="239" t="s">
        <v>494</v>
      </c>
      <c r="B2" s="240"/>
      <c r="C2" s="240"/>
      <c r="D2" s="240"/>
      <c r="E2" s="240"/>
      <c r="F2" s="240"/>
      <c r="G2" s="240"/>
      <c r="H2" s="240"/>
      <c r="I2" s="240"/>
    </row>
    <row r="3" spans="1:9" x14ac:dyDescent="0.2">
      <c r="A3" s="241" t="s">
        <v>355</v>
      </c>
      <c r="B3" s="242"/>
      <c r="C3" s="242"/>
      <c r="D3" s="242"/>
      <c r="E3" s="242"/>
      <c r="F3" s="242"/>
      <c r="G3" s="242"/>
      <c r="H3" s="242"/>
      <c r="I3" s="242"/>
    </row>
    <row r="4" spans="1:9" ht="12.75" customHeight="1" x14ac:dyDescent="0.2">
      <c r="A4" s="243" t="s">
        <v>465</v>
      </c>
      <c r="B4" s="244"/>
      <c r="C4" s="244"/>
      <c r="D4" s="244"/>
      <c r="E4" s="244"/>
      <c r="F4" s="244"/>
      <c r="G4" s="244"/>
      <c r="H4" s="244"/>
      <c r="I4" s="245"/>
    </row>
    <row r="5" spans="1:9" ht="45" x14ac:dyDescent="0.2">
      <c r="A5" s="248" t="s">
        <v>2</v>
      </c>
      <c r="B5" s="249"/>
      <c r="C5" s="249"/>
      <c r="D5" s="249"/>
      <c r="E5" s="249"/>
      <c r="F5" s="249"/>
      <c r="G5" s="12" t="s">
        <v>105</v>
      </c>
      <c r="H5" s="14" t="s">
        <v>372</v>
      </c>
      <c r="I5" s="14" t="s">
        <v>373</v>
      </c>
    </row>
    <row r="6" spans="1:9" x14ac:dyDescent="0.2">
      <c r="A6" s="246">
        <v>1</v>
      </c>
      <c r="B6" s="247"/>
      <c r="C6" s="247"/>
      <c r="D6" s="247"/>
      <c r="E6" s="247"/>
      <c r="F6" s="247"/>
      <c r="G6" s="13">
        <v>2</v>
      </c>
      <c r="H6" s="14">
        <v>3</v>
      </c>
      <c r="I6" s="14">
        <v>4</v>
      </c>
    </row>
    <row r="7" spans="1:9" x14ac:dyDescent="0.2">
      <c r="A7" s="250"/>
      <c r="B7" s="250"/>
      <c r="C7" s="250"/>
      <c r="D7" s="250"/>
      <c r="E7" s="250"/>
      <c r="F7" s="250"/>
      <c r="G7" s="250"/>
      <c r="H7" s="250"/>
      <c r="I7" s="250"/>
    </row>
    <row r="8" spans="1:9" ht="12.75" customHeight="1" x14ac:dyDescent="0.2">
      <c r="A8" s="231" t="s">
        <v>4</v>
      </c>
      <c r="B8" s="231"/>
      <c r="C8" s="231"/>
      <c r="D8" s="231"/>
      <c r="E8" s="231"/>
      <c r="F8" s="231"/>
      <c r="G8" s="15">
        <v>1</v>
      </c>
      <c r="H8" s="33">
        <v>0</v>
      </c>
      <c r="I8" s="33">
        <v>0</v>
      </c>
    </row>
    <row r="9" spans="1:9" ht="12.75" customHeight="1" x14ac:dyDescent="0.2">
      <c r="A9" s="232" t="s">
        <v>381</v>
      </c>
      <c r="B9" s="232"/>
      <c r="C9" s="232"/>
      <c r="D9" s="232"/>
      <c r="E9" s="232"/>
      <c r="F9" s="232"/>
      <c r="G9" s="16">
        <v>2</v>
      </c>
      <c r="H9" s="34">
        <f>H10+H17+H27+H38+H43</f>
        <v>1493180514</v>
      </c>
      <c r="I9" s="34">
        <f>I10+I17+I27+I38+I43</f>
        <v>1639489142</v>
      </c>
    </row>
    <row r="10" spans="1:9" ht="12.75" customHeight="1" x14ac:dyDescent="0.2">
      <c r="A10" s="234" t="s">
        <v>5</v>
      </c>
      <c r="B10" s="234"/>
      <c r="C10" s="234"/>
      <c r="D10" s="234"/>
      <c r="E10" s="234"/>
      <c r="F10" s="234"/>
      <c r="G10" s="16">
        <v>3</v>
      </c>
      <c r="H10" s="34">
        <f>H11+H12+H13+H14+H15+H16</f>
        <v>45212592</v>
      </c>
      <c r="I10" s="34">
        <f>I11+I12+I13+I14+I15+I16</f>
        <v>43751795</v>
      </c>
    </row>
    <row r="11" spans="1:9" ht="12.75" customHeight="1" x14ac:dyDescent="0.2">
      <c r="A11" s="230" t="s">
        <v>6</v>
      </c>
      <c r="B11" s="230"/>
      <c r="C11" s="230"/>
      <c r="D11" s="230"/>
      <c r="E11" s="230"/>
      <c r="F11" s="230"/>
      <c r="G11" s="15">
        <v>4</v>
      </c>
      <c r="H11" s="33">
        <v>15443629</v>
      </c>
      <c r="I11" s="33">
        <v>17989657</v>
      </c>
    </row>
    <row r="12" spans="1:9" ht="22.9" customHeight="1" x14ac:dyDescent="0.2">
      <c r="A12" s="230" t="s">
        <v>7</v>
      </c>
      <c r="B12" s="230"/>
      <c r="C12" s="230"/>
      <c r="D12" s="230"/>
      <c r="E12" s="230"/>
      <c r="F12" s="230"/>
      <c r="G12" s="15">
        <v>5</v>
      </c>
      <c r="H12" s="33">
        <v>9503537</v>
      </c>
      <c r="I12" s="33">
        <v>11295417</v>
      </c>
    </row>
    <row r="13" spans="1:9" ht="12.75" customHeight="1" x14ac:dyDescent="0.2">
      <c r="A13" s="230" t="s">
        <v>8</v>
      </c>
      <c r="B13" s="230"/>
      <c r="C13" s="230"/>
      <c r="D13" s="230"/>
      <c r="E13" s="230"/>
      <c r="F13" s="230"/>
      <c r="G13" s="15">
        <v>6</v>
      </c>
      <c r="H13" s="33">
        <v>7342331</v>
      </c>
      <c r="I13" s="33">
        <v>7342331</v>
      </c>
    </row>
    <row r="14" spans="1:9" ht="12.75" customHeight="1" x14ac:dyDescent="0.2">
      <c r="A14" s="230" t="s">
        <v>9</v>
      </c>
      <c r="B14" s="230"/>
      <c r="C14" s="230"/>
      <c r="D14" s="230"/>
      <c r="E14" s="230"/>
      <c r="F14" s="230"/>
      <c r="G14" s="15">
        <v>7</v>
      </c>
      <c r="H14" s="33">
        <v>0</v>
      </c>
      <c r="I14" s="33">
        <v>0</v>
      </c>
    </row>
    <row r="15" spans="1:9" ht="12.75" customHeight="1" x14ac:dyDescent="0.2">
      <c r="A15" s="230" t="s">
        <v>10</v>
      </c>
      <c r="B15" s="230"/>
      <c r="C15" s="230"/>
      <c r="D15" s="230"/>
      <c r="E15" s="230"/>
      <c r="F15" s="230"/>
      <c r="G15" s="15">
        <v>8</v>
      </c>
      <c r="H15" s="33">
        <v>12804339</v>
      </c>
      <c r="I15" s="33">
        <v>7124390</v>
      </c>
    </row>
    <row r="16" spans="1:9" ht="12.75" customHeight="1" x14ac:dyDescent="0.2">
      <c r="A16" s="230" t="s">
        <v>11</v>
      </c>
      <c r="B16" s="230"/>
      <c r="C16" s="230"/>
      <c r="D16" s="230"/>
      <c r="E16" s="230"/>
      <c r="F16" s="230"/>
      <c r="G16" s="15">
        <v>9</v>
      </c>
      <c r="H16" s="33">
        <v>118756</v>
      </c>
      <c r="I16" s="33">
        <v>0</v>
      </c>
    </row>
    <row r="17" spans="1:9" ht="12.75" customHeight="1" x14ac:dyDescent="0.2">
      <c r="A17" s="234" t="s">
        <v>12</v>
      </c>
      <c r="B17" s="234"/>
      <c r="C17" s="234"/>
      <c r="D17" s="234"/>
      <c r="E17" s="234"/>
      <c r="F17" s="234"/>
      <c r="G17" s="16">
        <v>10</v>
      </c>
      <c r="H17" s="34">
        <f>H18+H19+H20+H21+H22+H23+H24+H25+H26</f>
        <v>1132623038</v>
      </c>
      <c r="I17" s="34">
        <f>I18+I19+I20+I21+I22+I23+I24+I25+I26</f>
        <v>1211609290</v>
      </c>
    </row>
    <row r="18" spans="1:9" ht="12.75" customHeight="1" x14ac:dyDescent="0.2">
      <c r="A18" s="230" t="s">
        <v>13</v>
      </c>
      <c r="B18" s="230"/>
      <c r="C18" s="230"/>
      <c r="D18" s="230"/>
      <c r="E18" s="230"/>
      <c r="F18" s="230"/>
      <c r="G18" s="15">
        <v>11</v>
      </c>
      <c r="H18" s="33">
        <v>152403625</v>
      </c>
      <c r="I18" s="33">
        <v>166687452</v>
      </c>
    </row>
    <row r="19" spans="1:9" ht="12.75" customHeight="1" x14ac:dyDescent="0.2">
      <c r="A19" s="230" t="s">
        <v>14</v>
      </c>
      <c r="B19" s="230"/>
      <c r="C19" s="230"/>
      <c r="D19" s="230"/>
      <c r="E19" s="230"/>
      <c r="F19" s="230"/>
      <c r="G19" s="15">
        <v>12</v>
      </c>
      <c r="H19" s="33">
        <v>342439639</v>
      </c>
      <c r="I19" s="33">
        <v>370660642</v>
      </c>
    </row>
    <row r="20" spans="1:9" ht="12.75" customHeight="1" x14ac:dyDescent="0.2">
      <c r="A20" s="230" t="s">
        <v>15</v>
      </c>
      <c r="B20" s="230"/>
      <c r="C20" s="230"/>
      <c r="D20" s="230"/>
      <c r="E20" s="230"/>
      <c r="F20" s="230"/>
      <c r="G20" s="15">
        <v>13</v>
      </c>
      <c r="H20" s="33">
        <v>355186507</v>
      </c>
      <c r="I20" s="33">
        <v>326589364</v>
      </c>
    </row>
    <row r="21" spans="1:9" ht="12.75" customHeight="1" x14ac:dyDescent="0.2">
      <c r="A21" s="230" t="s">
        <v>16</v>
      </c>
      <c r="B21" s="230"/>
      <c r="C21" s="230"/>
      <c r="D21" s="230"/>
      <c r="E21" s="230"/>
      <c r="F21" s="230"/>
      <c r="G21" s="15">
        <v>14</v>
      </c>
      <c r="H21" s="33">
        <v>62199259</v>
      </c>
      <c r="I21" s="33">
        <v>56078960</v>
      </c>
    </row>
    <row r="22" spans="1:9" ht="12.75" customHeight="1" x14ac:dyDescent="0.2">
      <c r="A22" s="230" t="s">
        <v>17</v>
      </c>
      <c r="B22" s="230"/>
      <c r="C22" s="230"/>
      <c r="D22" s="230"/>
      <c r="E22" s="230"/>
      <c r="F22" s="230"/>
      <c r="G22" s="15">
        <v>15</v>
      </c>
      <c r="H22" s="33">
        <v>0</v>
      </c>
      <c r="I22" s="33">
        <v>0</v>
      </c>
    </row>
    <row r="23" spans="1:9" ht="12.75" customHeight="1" x14ac:dyDescent="0.2">
      <c r="A23" s="230" t="s">
        <v>18</v>
      </c>
      <c r="B23" s="230"/>
      <c r="C23" s="230"/>
      <c r="D23" s="230"/>
      <c r="E23" s="230"/>
      <c r="F23" s="230"/>
      <c r="G23" s="15">
        <v>16</v>
      </c>
      <c r="H23" s="33">
        <v>31035194</v>
      </c>
      <c r="I23" s="33">
        <v>40635041</v>
      </c>
    </row>
    <row r="24" spans="1:9" ht="12.75" customHeight="1" x14ac:dyDescent="0.2">
      <c r="A24" s="230" t="s">
        <v>19</v>
      </c>
      <c r="B24" s="230"/>
      <c r="C24" s="230"/>
      <c r="D24" s="230"/>
      <c r="E24" s="230"/>
      <c r="F24" s="230"/>
      <c r="G24" s="15">
        <v>17</v>
      </c>
      <c r="H24" s="33">
        <v>48920090</v>
      </c>
      <c r="I24" s="33">
        <v>133126715</v>
      </c>
    </row>
    <row r="25" spans="1:9" ht="12.75" customHeight="1" x14ac:dyDescent="0.2">
      <c r="A25" s="230" t="s">
        <v>20</v>
      </c>
      <c r="B25" s="230"/>
      <c r="C25" s="230"/>
      <c r="D25" s="230"/>
      <c r="E25" s="230"/>
      <c r="F25" s="230"/>
      <c r="G25" s="15">
        <v>18</v>
      </c>
      <c r="H25" s="33">
        <v>1504461</v>
      </c>
      <c r="I25" s="33">
        <v>1222583</v>
      </c>
    </row>
    <row r="26" spans="1:9" ht="12.75" customHeight="1" x14ac:dyDescent="0.2">
      <c r="A26" s="230" t="s">
        <v>21</v>
      </c>
      <c r="B26" s="230"/>
      <c r="C26" s="230"/>
      <c r="D26" s="230"/>
      <c r="E26" s="230"/>
      <c r="F26" s="230"/>
      <c r="G26" s="15">
        <v>19</v>
      </c>
      <c r="H26" s="33">
        <v>138934263</v>
      </c>
      <c r="I26" s="33">
        <v>116608533</v>
      </c>
    </row>
    <row r="27" spans="1:9" ht="12.75" customHeight="1" x14ac:dyDescent="0.2">
      <c r="A27" s="234" t="s">
        <v>22</v>
      </c>
      <c r="B27" s="234"/>
      <c r="C27" s="234"/>
      <c r="D27" s="234"/>
      <c r="E27" s="234"/>
      <c r="F27" s="234"/>
      <c r="G27" s="16">
        <v>20</v>
      </c>
      <c r="H27" s="34">
        <f>SUM(H28:H37)</f>
        <v>300464821</v>
      </c>
      <c r="I27" s="34">
        <f>SUM(I28:I37)</f>
        <v>348702520</v>
      </c>
    </row>
    <row r="28" spans="1:9" ht="12.75" customHeight="1" x14ac:dyDescent="0.2">
      <c r="A28" s="230" t="s">
        <v>23</v>
      </c>
      <c r="B28" s="230"/>
      <c r="C28" s="230"/>
      <c r="D28" s="230"/>
      <c r="E28" s="230"/>
      <c r="F28" s="230"/>
      <c r="G28" s="15">
        <v>21</v>
      </c>
      <c r="H28" s="33">
        <v>330067</v>
      </c>
      <c r="I28" s="33">
        <v>290089</v>
      </c>
    </row>
    <row r="29" spans="1:9" ht="12.75" customHeight="1" x14ac:dyDescent="0.2">
      <c r="A29" s="230" t="s">
        <v>24</v>
      </c>
      <c r="B29" s="230"/>
      <c r="C29" s="230"/>
      <c r="D29" s="230"/>
      <c r="E29" s="230"/>
      <c r="F29" s="230"/>
      <c r="G29" s="15">
        <v>22</v>
      </c>
      <c r="H29" s="33">
        <v>0</v>
      </c>
      <c r="I29" s="33">
        <v>0</v>
      </c>
    </row>
    <row r="30" spans="1:9" ht="12.75" customHeight="1" x14ac:dyDescent="0.2">
      <c r="A30" s="230" t="s">
        <v>25</v>
      </c>
      <c r="B30" s="230"/>
      <c r="C30" s="230"/>
      <c r="D30" s="230"/>
      <c r="E30" s="230"/>
      <c r="F30" s="230"/>
      <c r="G30" s="15">
        <v>23</v>
      </c>
      <c r="H30" s="33">
        <v>0</v>
      </c>
      <c r="I30" s="33">
        <v>0</v>
      </c>
    </row>
    <row r="31" spans="1:9" ht="24" customHeight="1" x14ac:dyDescent="0.2">
      <c r="A31" s="230" t="s">
        <v>26</v>
      </c>
      <c r="B31" s="230"/>
      <c r="C31" s="230"/>
      <c r="D31" s="230"/>
      <c r="E31" s="230"/>
      <c r="F31" s="230"/>
      <c r="G31" s="15">
        <v>24</v>
      </c>
      <c r="H31" s="33">
        <v>238666391</v>
      </c>
      <c r="I31" s="33">
        <v>252021718</v>
      </c>
    </row>
    <row r="32" spans="1:9" ht="23.45" customHeight="1" x14ac:dyDescent="0.2">
      <c r="A32" s="230" t="s">
        <v>27</v>
      </c>
      <c r="B32" s="230"/>
      <c r="C32" s="230"/>
      <c r="D32" s="230"/>
      <c r="E32" s="230"/>
      <c r="F32" s="230"/>
      <c r="G32" s="15">
        <v>25</v>
      </c>
      <c r="H32" s="33">
        <v>0</v>
      </c>
      <c r="I32" s="33">
        <v>0</v>
      </c>
    </row>
    <row r="33" spans="1:9" ht="21.6" customHeight="1" x14ac:dyDescent="0.2">
      <c r="A33" s="230" t="s">
        <v>28</v>
      </c>
      <c r="B33" s="230"/>
      <c r="C33" s="230"/>
      <c r="D33" s="230"/>
      <c r="E33" s="230"/>
      <c r="F33" s="230"/>
      <c r="G33" s="15">
        <v>26</v>
      </c>
      <c r="H33" s="33">
        <v>0</v>
      </c>
      <c r="I33" s="33">
        <v>0</v>
      </c>
    </row>
    <row r="34" spans="1:9" ht="12.75" customHeight="1" x14ac:dyDescent="0.2">
      <c r="A34" s="230" t="s">
        <v>29</v>
      </c>
      <c r="B34" s="230"/>
      <c r="C34" s="230"/>
      <c r="D34" s="230"/>
      <c r="E34" s="230"/>
      <c r="F34" s="230"/>
      <c r="G34" s="15">
        <v>27</v>
      </c>
      <c r="H34" s="33">
        <v>1969395</v>
      </c>
      <c r="I34" s="33">
        <v>1747660</v>
      </c>
    </row>
    <row r="35" spans="1:9" ht="12.75" customHeight="1" x14ac:dyDescent="0.2">
      <c r="A35" s="230" t="s">
        <v>30</v>
      </c>
      <c r="B35" s="230"/>
      <c r="C35" s="230"/>
      <c r="D35" s="230"/>
      <c r="E35" s="230"/>
      <c r="F35" s="230"/>
      <c r="G35" s="15">
        <v>28</v>
      </c>
      <c r="H35" s="33">
        <v>10925598</v>
      </c>
      <c r="I35" s="33">
        <v>27230531</v>
      </c>
    </row>
    <row r="36" spans="1:9" ht="12.75" customHeight="1" x14ac:dyDescent="0.2">
      <c r="A36" s="230" t="s">
        <v>31</v>
      </c>
      <c r="B36" s="230"/>
      <c r="C36" s="230"/>
      <c r="D36" s="230"/>
      <c r="E36" s="230"/>
      <c r="F36" s="230"/>
      <c r="G36" s="15">
        <v>29</v>
      </c>
      <c r="H36" s="33">
        <v>45720598</v>
      </c>
      <c r="I36" s="33">
        <v>44300561</v>
      </c>
    </row>
    <row r="37" spans="1:9" ht="12.75" customHeight="1" x14ac:dyDescent="0.2">
      <c r="A37" s="230" t="s">
        <v>32</v>
      </c>
      <c r="B37" s="230"/>
      <c r="C37" s="230"/>
      <c r="D37" s="230"/>
      <c r="E37" s="230"/>
      <c r="F37" s="230"/>
      <c r="G37" s="15">
        <v>30</v>
      </c>
      <c r="H37" s="33">
        <v>2852772</v>
      </c>
      <c r="I37" s="33">
        <v>23111961</v>
      </c>
    </row>
    <row r="38" spans="1:9" ht="12.75" customHeight="1" x14ac:dyDescent="0.2">
      <c r="A38" s="234" t="s">
        <v>33</v>
      </c>
      <c r="B38" s="234"/>
      <c r="C38" s="234"/>
      <c r="D38" s="234"/>
      <c r="E38" s="234"/>
      <c r="F38" s="234"/>
      <c r="G38" s="16">
        <v>31</v>
      </c>
      <c r="H38" s="34">
        <f>H39+H40+H41+H42</f>
        <v>14648913</v>
      </c>
      <c r="I38" s="34">
        <f>I39+I40+I41+I42</f>
        <v>34613324</v>
      </c>
    </row>
    <row r="39" spans="1:9" ht="12.75" customHeight="1" x14ac:dyDescent="0.2">
      <c r="A39" s="230" t="s">
        <v>34</v>
      </c>
      <c r="B39" s="230"/>
      <c r="C39" s="230"/>
      <c r="D39" s="230"/>
      <c r="E39" s="230"/>
      <c r="F39" s="230"/>
      <c r="G39" s="15">
        <v>32</v>
      </c>
      <c r="H39" s="33">
        <v>0</v>
      </c>
      <c r="I39" s="33">
        <v>0</v>
      </c>
    </row>
    <row r="40" spans="1:9" ht="12.75" customHeight="1" x14ac:dyDescent="0.2">
      <c r="A40" s="230" t="s">
        <v>35</v>
      </c>
      <c r="B40" s="230"/>
      <c r="C40" s="230"/>
      <c r="D40" s="230"/>
      <c r="E40" s="230"/>
      <c r="F40" s="230"/>
      <c r="G40" s="15">
        <v>33</v>
      </c>
      <c r="H40" s="33">
        <v>0</v>
      </c>
      <c r="I40" s="33">
        <v>0</v>
      </c>
    </row>
    <row r="41" spans="1:9" ht="12.75" customHeight="1" x14ac:dyDescent="0.2">
      <c r="A41" s="230" t="s">
        <v>36</v>
      </c>
      <c r="B41" s="230"/>
      <c r="C41" s="230"/>
      <c r="D41" s="230"/>
      <c r="E41" s="230"/>
      <c r="F41" s="230"/>
      <c r="G41" s="15">
        <v>34</v>
      </c>
      <c r="H41" s="33">
        <v>5695568</v>
      </c>
      <c r="I41" s="33">
        <v>5367275</v>
      </c>
    </row>
    <row r="42" spans="1:9" ht="12.75" customHeight="1" x14ac:dyDescent="0.2">
      <c r="A42" s="230" t="s">
        <v>37</v>
      </c>
      <c r="B42" s="230"/>
      <c r="C42" s="230"/>
      <c r="D42" s="230"/>
      <c r="E42" s="230"/>
      <c r="F42" s="230"/>
      <c r="G42" s="15">
        <v>35</v>
      </c>
      <c r="H42" s="33">
        <v>8953345</v>
      </c>
      <c r="I42" s="33">
        <v>29246049</v>
      </c>
    </row>
    <row r="43" spans="1:9" ht="12.75" customHeight="1" x14ac:dyDescent="0.2">
      <c r="A43" s="230" t="s">
        <v>38</v>
      </c>
      <c r="B43" s="230"/>
      <c r="C43" s="230"/>
      <c r="D43" s="230"/>
      <c r="E43" s="230"/>
      <c r="F43" s="230"/>
      <c r="G43" s="15">
        <v>36</v>
      </c>
      <c r="H43" s="33">
        <v>231150</v>
      </c>
      <c r="I43" s="33">
        <v>812213</v>
      </c>
    </row>
    <row r="44" spans="1:9" ht="12.75" customHeight="1" x14ac:dyDescent="0.2">
      <c r="A44" s="232" t="s">
        <v>382</v>
      </c>
      <c r="B44" s="232"/>
      <c r="C44" s="232"/>
      <c r="D44" s="232"/>
      <c r="E44" s="232"/>
      <c r="F44" s="232"/>
      <c r="G44" s="16">
        <v>37</v>
      </c>
      <c r="H44" s="34">
        <f>H45+H53+H60+H70</f>
        <v>2226677004</v>
      </c>
      <c r="I44" s="34">
        <f>I45+I53+I60+I70</f>
        <v>2042785376</v>
      </c>
    </row>
    <row r="45" spans="1:9" ht="12.75" customHeight="1" x14ac:dyDescent="0.2">
      <c r="A45" s="234" t="s">
        <v>39</v>
      </c>
      <c r="B45" s="234"/>
      <c r="C45" s="234"/>
      <c r="D45" s="234"/>
      <c r="E45" s="234"/>
      <c r="F45" s="234"/>
      <c r="G45" s="16">
        <v>38</v>
      </c>
      <c r="H45" s="34">
        <f>SUM(H46:H52)</f>
        <v>559519525</v>
      </c>
      <c r="I45" s="34">
        <f>SUM(I46:I52)</f>
        <v>619849639</v>
      </c>
    </row>
    <row r="46" spans="1:9" ht="12.75" customHeight="1" x14ac:dyDescent="0.2">
      <c r="A46" s="230" t="s">
        <v>40</v>
      </c>
      <c r="B46" s="230"/>
      <c r="C46" s="230"/>
      <c r="D46" s="230"/>
      <c r="E46" s="230"/>
      <c r="F46" s="230"/>
      <c r="G46" s="15">
        <v>39</v>
      </c>
      <c r="H46" s="33">
        <v>253749283</v>
      </c>
      <c r="I46" s="33">
        <v>306778708</v>
      </c>
    </row>
    <row r="47" spans="1:9" ht="12.75" customHeight="1" x14ac:dyDescent="0.2">
      <c r="A47" s="230" t="s">
        <v>41</v>
      </c>
      <c r="B47" s="230"/>
      <c r="C47" s="230"/>
      <c r="D47" s="230"/>
      <c r="E47" s="230"/>
      <c r="F47" s="230"/>
      <c r="G47" s="15">
        <v>40</v>
      </c>
      <c r="H47" s="33">
        <v>190856804</v>
      </c>
      <c r="I47" s="33">
        <v>207582436</v>
      </c>
    </row>
    <row r="48" spans="1:9" ht="12.75" customHeight="1" x14ac:dyDescent="0.2">
      <c r="A48" s="230" t="s">
        <v>42</v>
      </c>
      <c r="B48" s="230"/>
      <c r="C48" s="230"/>
      <c r="D48" s="230"/>
      <c r="E48" s="230"/>
      <c r="F48" s="230"/>
      <c r="G48" s="15">
        <v>41</v>
      </c>
      <c r="H48" s="33">
        <v>69502572</v>
      </c>
      <c r="I48" s="33">
        <v>92762794</v>
      </c>
    </row>
    <row r="49" spans="1:9" ht="12.75" customHeight="1" x14ac:dyDescent="0.2">
      <c r="A49" s="230" t="s">
        <v>43</v>
      </c>
      <c r="B49" s="230"/>
      <c r="C49" s="230"/>
      <c r="D49" s="230"/>
      <c r="E49" s="230"/>
      <c r="F49" s="230"/>
      <c r="G49" s="15">
        <v>42</v>
      </c>
      <c r="H49" s="33">
        <v>31697173</v>
      </c>
      <c r="I49" s="33">
        <v>295620</v>
      </c>
    </row>
    <row r="50" spans="1:9" ht="12.75" customHeight="1" x14ac:dyDescent="0.2">
      <c r="A50" s="230" t="s">
        <v>44</v>
      </c>
      <c r="B50" s="230"/>
      <c r="C50" s="230"/>
      <c r="D50" s="230"/>
      <c r="E50" s="230"/>
      <c r="F50" s="230"/>
      <c r="G50" s="15">
        <v>43</v>
      </c>
      <c r="H50" s="33">
        <v>13713693</v>
      </c>
      <c r="I50" s="33">
        <v>12430081</v>
      </c>
    </row>
    <row r="51" spans="1:9" ht="12.75" customHeight="1" x14ac:dyDescent="0.2">
      <c r="A51" s="230" t="s">
        <v>45</v>
      </c>
      <c r="B51" s="230"/>
      <c r="C51" s="230"/>
      <c r="D51" s="230"/>
      <c r="E51" s="230"/>
      <c r="F51" s="230"/>
      <c r="G51" s="15">
        <v>44</v>
      </c>
      <c r="H51" s="33">
        <v>0</v>
      </c>
      <c r="I51" s="33">
        <v>0</v>
      </c>
    </row>
    <row r="52" spans="1:9" ht="12.75" customHeight="1" x14ac:dyDescent="0.2">
      <c r="A52" s="230" t="s">
        <v>46</v>
      </c>
      <c r="B52" s="230"/>
      <c r="C52" s="230"/>
      <c r="D52" s="230"/>
      <c r="E52" s="230"/>
      <c r="F52" s="230"/>
      <c r="G52" s="15">
        <v>45</v>
      </c>
      <c r="H52" s="33">
        <v>0</v>
      </c>
      <c r="I52" s="33">
        <v>0</v>
      </c>
    </row>
    <row r="53" spans="1:9" ht="12.75" customHeight="1" x14ac:dyDescent="0.2">
      <c r="A53" s="234" t="s">
        <v>47</v>
      </c>
      <c r="B53" s="234"/>
      <c r="C53" s="234"/>
      <c r="D53" s="234"/>
      <c r="E53" s="234"/>
      <c r="F53" s="234"/>
      <c r="G53" s="16">
        <v>46</v>
      </c>
      <c r="H53" s="34">
        <f>SUM(H54:H59)</f>
        <v>980350748</v>
      </c>
      <c r="I53" s="34">
        <f>SUM(I54:I59)</f>
        <v>737384363</v>
      </c>
    </row>
    <row r="54" spans="1:9" ht="12.75" customHeight="1" x14ac:dyDescent="0.2">
      <c r="A54" s="230" t="s">
        <v>48</v>
      </c>
      <c r="B54" s="230"/>
      <c r="C54" s="230"/>
      <c r="D54" s="230"/>
      <c r="E54" s="230"/>
      <c r="F54" s="230"/>
      <c r="G54" s="15">
        <v>47</v>
      </c>
      <c r="H54" s="33">
        <v>0</v>
      </c>
      <c r="I54" s="33">
        <v>0</v>
      </c>
    </row>
    <row r="55" spans="1:9" ht="12.75" customHeight="1" x14ac:dyDescent="0.2">
      <c r="A55" s="230" t="s">
        <v>49</v>
      </c>
      <c r="B55" s="230"/>
      <c r="C55" s="230"/>
      <c r="D55" s="230"/>
      <c r="E55" s="230"/>
      <c r="F55" s="230"/>
      <c r="G55" s="15">
        <v>48</v>
      </c>
      <c r="H55" s="33">
        <v>77733844</v>
      </c>
      <c r="I55" s="33">
        <v>25918243</v>
      </c>
    </row>
    <row r="56" spans="1:9" ht="12.75" customHeight="1" x14ac:dyDescent="0.2">
      <c r="A56" s="230" t="s">
        <v>50</v>
      </c>
      <c r="B56" s="230"/>
      <c r="C56" s="230"/>
      <c r="D56" s="230"/>
      <c r="E56" s="230"/>
      <c r="F56" s="230"/>
      <c r="G56" s="15">
        <v>49</v>
      </c>
      <c r="H56" s="33">
        <v>833689958</v>
      </c>
      <c r="I56" s="33">
        <v>629562693</v>
      </c>
    </row>
    <row r="57" spans="1:9" ht="12.75" customHeight="1" x14ac:dyDescent="0.2">
      <c r="A57" s="230" t="s">
        <v>51</v>
      </c>
      <c r="B57" s="230"/>
      <c r="C57" s="230"/>
      <c r="D57" s="230"/>
      <c r="E57" s="230"/>
      <c r="F57" s="230"/>
      <c r="G57" s="15">
        <v>50</v>
      </c>
      <c r="H57" s="33">
        <v>989230</v>
      </c>
      <c r="I57" s="33">
        <v>2186098</v>
      </c>
    </row>
    <row r="58" spans="1:9" ht="12.75" customHeight="1" x14ac:dyDescent="0.2">
      <c r="A58" s="230" t="s">
        <v>52</v>
      </c>
      <c r="B58" s="230"/>
      <c r="C58" s="230"/>
      <c r="D58" s="230"/>
      <c r="E58" s="230"/>
      <c r="F58" s="230"/>
      <c r="G58" s="15">
        <v>51</v>
      </c>
      <c r="H58" s="33">
        <v>39351406</v>
      </c>
      <c r="I58" s="33">
        <v>38482271</v>
      </c>
    </row>
    <row r="59" spans="1:9" ht="12.75" customHeight="1" x14ac:dyDescent="0.2">
      <c r="A59" s="230" t="s">
        <v>53</v>
      </c>
      <c r="B59" s="230"/>
      <c r="C59" s="230"/>
      <c r="D59" s="230"/>
      <c r="E59" s="230"/>
      <c r="F59" s="230"/>
      <c r="G59" s="15">
        <v>52</v>
      </c>
      <c r="H59" s="33">
        <v>28586310</v>
      </c>
      <c r="I59" s="33">
        <v>41235058</v>
      </c>
    </row>
    <row r="60" spans="1:9" ht="12.75" customHeight="1" x14ac:dyDescent="0.2">
      <c r="A60" s="234" t="s">
        <v>54</v>
      </c>
      <c r="B60" s="234"/>
      <c r="C60" s="234"/>
      <c r="D60" s="234"/>
      <c r="E60" s="234"/>
      <c r="F60" s="234"/>
      <c r="G60" s="16">
        <v>53</v>
      </c>
      <c r="H60" s="34">
        <f>SUM(H61:H69)</f>
        <v>70178154</v>
      </c>
      <c r="I60" s="34">
        <f>SUM(I61:I69)</f>
        <v>298630999</v>
      </c>
    </row>
    <row r="61" spans="1:9" ht="12.75" customHeight="1" x14ac:dyDescent="0.2">
      <c r="A61" s="230" t="s">
        <v>23</v>
      </c>
      <c r="B61" s="230"/>
      <c r="C61" s="230"/>
      <c r="D61" s="230"/>
      <c r="E61" s="230"/>
      <c r="F61" s="230"/>
      <c r="G61" s="15">
        <v>54</v>
      </c>
      <c r="H61" s="33">
        <v>0</v>
      </c>
      <c r="I61" s="33">
        <v>0</v>
      </c>
    </row>
    <row r="62" spans="1:9" ht="27.6" customHeight="1" x14ac:dyDescent="0.2">
      <c r="A62" s="230" t="s">
        <v>24</v>
      </c>
      <c r="B62" s="230"/>
      <c r="C62" s="230"/>
      <c r="D62" s="230"/>
      <c r="E62" s="230"/>
      <c r="F62" s="230"/>
      <c r="G62" s="15">
        <v>55</v>
      </c>
      <c r="H62" s="33">
        <v>0</v>
      </c>
      <c r="I62" s="33">
        <v>0</v>
      </c>
    </row>
    <row r="63" spans="1:9" ht="12.75" customHeight="1" x14ac:dyDescent="0.2">
      <c r="A63" s="230" t="s">
        <v>25</v>
      </c>
      <c r="B63" s="230"/>
      <c r="C63" s="230"/>
      <c r="D63" s="230"/>
      <c r="E63" s="230"/>
      <c r="F63" s="230"/>
      <c r="G63" s="15">
        <v>56</v>
      </c>
      <c r="H63" s="33">
        <v>0</v>
      </c>
      <c r="I63" s="33">
        <v>0</v>
      </c>
    </row>
    <row r="64" spans="1:9" ht="25.9" customHeight="1" x14ac:dyDescent="0.2">
      <c r="A64" s="230" t="s">
        <v>55</v>
      </c>
      <c r="B64" s="230"/>
      <c r="C64" s="230"/>
      <c r="D64" s="230"/>
      <c r="E64" s="230"/>
      <c r="F64" s="230"/>
      <c r="G64" s="15">
        <v>57</v>
      </c>
      <c r="H64" s="33">
        <v>0</v>
      </c>
      <c r="I64" s="33">
        <v>0</v>
      </c>
    </row>
    <row r="65" spans="1:9" ht="21.6" customHeight="1" x14ac:dyDescent="0.2">
      <c r="A65" s="230" t="s">
        <v>27</v>
      </c>
      <c r="B65" s="230"/>
      <c r="C65" s="230"/>
      <c r="D65" s="230"/>
      <c r="E65" s="230"/>
      <c r="F65" s="230"/>
      <c r="G65" s="15">
        <v>58</v>
      </c>
      <c r="H65" s="33">
        <v>0</v>
      </c>
      <c r="I65" s="33">
        <v>0</v>
      </c>
    </row>
    <row r="66" spans="1:9" ht="21.6" customHeight="1" x14ac:dyDescent="0.2">
      <c r="A66" s="230" t="s">
        <v>28</v>
      </c>
      <c r="B66" s="230"/>
      <c r="C66" s="230"/>
      <c r="D66" s="230"/>
      <c r="E66" s="230"/>
      <c r="F66" s="230"/>
      <c r="G66" s="15">
        <v>59</v>
      </c>
      <c r="H66" s="33">
        <v>0</v>
      </c>
      <c r="I66" s="33">
        <v>0</v>
      </c>
    </row>
    <row r="67" spans="1:9" ht="12.75" customHeight="1" x14ac:dyDescent="0.2">
      <c r="A67" s="230" t="s">
        <v>29</v>
      </c>
      <c r="B67" s="230"/>
      <c r="C67" s="230"/>
      <c r="D67" s="230"/>
      <c r="E67" s="230"/>
      <c r="F67" s="230"/>
      <c r="G67" s="15">
        <v>60</v>
      </c>
      <c r="H67" s="33">
        <v>0</v>
      </c>
      <c r="I67" s="33">
        <v>0</v>
      </c>
    </row>
    <row r="68" spans="1:9" ht="12.75" customHeight="1" x14ac:dyDescent="0.2">
      <c r="A68" s="230" t="s">
        <v>30</v>
      </c>
      <c r="B68" s="230"/>
      <c r="C68" s="230"/>
      <c r="D68" s="230"/>
      <c r="E68" s="230"/>
      <c r="F68" s="230"/>
      <c r="G68" s="15">
        <v>61</v>
      </c>
      <c r="H68" s="33">
        <v>69884220</v>
      </c>
      <c r="I68" s="33">
        <v>298440435</v>
      </c>
    </row>
    <row r="69" spans="1:9" ht="12.75" customHeight="1" x14ac:dyDescent="0.2">
      <c r="A69" s="230" t="s">
        <v>56</v>
      </c>
      <c r="B69" s="230"/>
      <c r="C69" s="230"/>
      <c r="D69" s="230"/>
      <c r="E69" s="230"/>
      <c r="F69" s="230"/>
      <c r="G69" s="15">
        <v>62</v>
      </c>
      <c r="H69" s="33">
        <v>293934</v>
      </c>
      <c r="I69" s="33">
        <v>190564</v>
      </c>
    </row>
    <row r="70" spans="1:9" ht="12.75" customHeight="1" x14ac:dyDescent="0.2">
      <c r="A70" s="230" t="s">
        <v>57</v>
      </c>
      <c r="B70" s="230"/>
      <c r="C70" s="230"/>
      <c r="D70" s="230"/>
      <c r="E70" s="230"/>
      <c r="F70" s="230"/>
      <c r="G70" s="15">
        <v>63</v>
      </c>
      <c r="H70" s="33">
        <v>616628577</v>
      </c>
      <c r="I70" s="33">
        <v>386920375</v>
      </c>
    </row>
    <row r="71" spans="1:9" ht="12.75" customHeight="1" x14ac:dyDescent="0.2">
      <c r="A71" s="231" t="s">
        <v>58</v>
      </c>
      <c r="B71" s="231"/>
      <c r="C71" s="231"/>
      <c r="D71" s="231"/>
      <c r="E71" s="231"/>
      <c r="F71" s="231"/>
      <c r="G71" s="15">
        <v>64</v>
      </c>
      <c r="H71" s="33">
        <v>7317726</v>
      </c>
      <c r="I71" s="33">
        <v>32364637</v>
      </c>
    </row>
    <row r="72" spans="1:9" ht="12.75" customHeight="1" x14ac:dyDescent="0.2">
      <c r="A72" s="232" t="s">
        <v>383</v>
      </c>
      <c r="B72" s="232"/>
      <c r="C72" s="232"/>
      <c r="D72" s="232"/>
      <c r="E72" s="232"/>
      <c r="F72" s="232"/>
      <c r="G72" s="16">
        <v>65</v>
      </c>
      <c r="H72" s="34">
        <f>H8+H9+H44+H71</f>
        <v>3727175244</v>
      </c>
      <c r="I72" s="34">
        <f>I8+I9+I44+I71</f>
        <v>3714639155</v>
      </c>
    </row>
    <row r="73" spans="1:9" ht="12.75" customHeight="1" x14ac:dyDescent="0.2">
      <c r="A73" s="231" t="s">
        <v>59</v>
      </c>
      <c r="B73" s="231"/>
      <c r="C73" s="231"/>
      <c r="D73" s="231"/>
      <c r="E73" s="231"/>
      <c r="F73" s="231"/>
      <c r="G73" s="15">
        <v>66</v>
      </c>
      <c r="H73" s="143">
        <v>1840137634</v>
      </c>
      <c r="I73" s="33">
        <v>2289585665</v>
      </c>
    </row>
    <row r="74" spans="1:9" x14ac:dyDescent="0.2">
      <c r="A74" s="235" t="s">
        <v>60</v>
      </c>
      <c r="B74" s="236"/>
      <c r="C74" s="236"/>
      <c r="D74" s="236"/>
      <c r="E74" s="236"/>
      <c r="F74" s="236"/>
      <c r="G74" s="236"/>
      <c r="H74" s="236"/>
      <c r="I74" s="236"/>
    </row>
    <row r="75" spans="1:9" ht="12.75" customHeight="1" x14ac:dyDescent="0.2">
      <c r="A75" s="232" t="s">
        <v>384</v>
      </c>
      <c r="B75" s="232"/>
      <c r="C75" s="232"/>
      <c r="D75" s="232"/>
      <c r="E75" s="232"/>
      <c r="F75" s="232"/>
      <c r="G75" s="16">
        <v>67</v>
      </c>
      <c r="H75" s="34">
        <f>H76+H77+H78+H84+H85+H89+H92+H95</f>
        <v>2537482292</v>
      </c>
      <c r="I75" s="34">
        <f>I76+I77+I78+I84+I85+I89+I92+I95</f>
        <v>2505388955</v>
      </c>
    </row>
    <row r="76" spans="1:9" ht="12.75" customHeight="1" x14ac:dyDescent="0.2">
      <c r="A76" s="230" t="s">
        <v>61</v>
      </c>
      <c r="B76" s="230"/>
      <c r="C76" s="230"/>
      <c r="D76" s="230"/>
      <c r="E76" s="230"/>
      <c r="F76" s="230"/>
      <c r="G76" s="15">
        <v>68</v>
      </c>
      <c r="H76" s="33">
        <v>1208895930</v>
      </c>
      <c r="I76" s="33">
        <v>1208895930</v>
      </c>
    </row>
    <row r="77" spans="1:9" ht="12.75" customHeight="1" x14ac:dyDescent="0.2">
      <c r="A77" s="230" t="s">
        <v>62</v>
      </c>
      <c r="B77" s="230"/>
      <c r="C77" s="230"/>
      <c r="D77" s="230"/>
      <c r="E77" s="230"/>
      <c r="F77" s="230"/>
      <c r="G77" s="15">
        <v>69</v>
      </c>
      <c r="H77" s="33">
        <v>719579</v>
      </c>
      <c r="I77" s="33">
        <v>719579</v>
      </c>
    </row>
    <row r="78" spans="1:9" ht="12.75" customHeight="1" x14ac:dyDescent="0.2">
      <c r="A78" s="234" t="s">
        <v>63</v>
      </c>
      <c r="B78" s="234"/>
      <c r="C78" s="234"/>
      <c r="D78" s="234"/>
      <c r="E78" s="234"/>
      <c r="F78" s="234"/>
      <c r="G78" s="16">
        <v>70</v>
      </c>
      <c r="H78" s="34">
        <f>SUM(H79:H83)</f>
        <v>682691233</v>
      </c>
      <c r="I78" s="34">
        <f>SUM(I79:I83)</f>
        <v>753247378</v>
      </c>
    </row>
    <row r="79" spans="1:9" ht="12.75" customHeight="1" x14ac:dyDescent="0.2">
      <c r="A79" s="230" t="s">
        <v>64</v>
      </c>
      <c r="B79" s="230"/>
      <c r="C79" s="230"/>
      <c r="D79" s="230"/>
      <c r="E79" s="230"/>
      <c r="F79" s="230"/>
      <c r="G79" s="15">
        <v>71</v>
      </c>
      <c r="H79" s="33">
        <v>62447461</v>
      </c>
      <c r="I79" s="33">
        <v>68577325</v>
      </c>
    </row>
    <row r="80" spans="1:9" ht="12.75" customHeight="1" x14ac:dyDescent="0.2">
      <c r="A80" s="230" t="s">
        <v>65</v>
      </c>
      <c r="B80" s="230"/>
      <c r="C80" s="230"/>
      <c r="D80" s="230"/>
      <c r="E80" s="230"/>
      <c r="F80" s="230"/>
      <c r="G80" s="15">
        <v>72</v>
      </c>
      <c r="H80" s="33">
        <v>10092359</v>
      </c>
      <c r="I80" s="33">
        <v>10919913</v>
      </c>
    </row>
    <row r="81" spans="1:9" ht="12.75" customHeight="1" x14ac:dyDescent="0.2">
      <c r="A81" s="230" t="s">
        <v>66</v>
      </c>
      <c r="B81" s="230"/>
      <c r="C81" s="230"/>
      <c r="D81" s="230"/>
      <c r="E81" s="230"/>
      <c r="F81" s="230"/>
      <c r="G81" s="15">
        <v>73</v>
      </c>
      <c r="H81" s="33">
        <v>-10092359</v>
      </c>
      <c r="I81" s="33">
        <v>-10919913</v>
      </c>
    </row>
    <row r="82" spans="1:9" ht="12.75" customHeight="1" x14ac:dyDescent="0.2">
      <c r="A82" s="230" t="s">
        <v>67</v>
      </c>
      <c r="B82" s="230"/>
      <c r="C82" s="230"/>
      <c r="D82" s="230"/>
      <c r="E82" s="230"/>
      <c r="F82" s="230"/>
      <c r="G82" s="15">
        <v>74</v>
      </c>
      <c r="H82" s="33">
        <v>421760811</v>
      </c>
      <c r="I82" s="33">
        <v>440410515</v>
      </c>
    </row>
    <row r="83" spans="1:9" ht="12.75" customHeight="1" x14ac:dyDescent="0.2">
      <c r="A83" s="230" t="s">
        <v>68</v>
      </c>
      <c r="B83" s="230"/>
      <c r="C83" s="230"/>
      <c r="D83" s="230"/>
      <c r="E83" s="230"/>
      <c r="F83" s="230"/>
      <c r="G83" s="15">
        <v>75</v>
      </c>
      <c r="H83" s="33">
        <v>198482961</v>
      </c>
      <c r="I83" s="33">
        <v>244259538</v>
      </c>
    </row>
    <row r="84" spans="1:9" ht="12.75" customHeight="1" x14ac:dyDescent="0.2">
      <c r="A84" s="233" t="s">
        <v>69</v>
      </c>
      <c r="B84" s="233"/>
      <c r="C84" s="233"/>
      <c r="D84" s="233"/>
      <c r="E84" s="233"/>
      <c r="F84" s="233"/>
      <c r="G84" s="118">
        <v>76</v>
      </c>
      <c r="H84" s="119">
        <v>0</v>
      </c>
      <c r="I84" s="119">
        <v>0</v>
      </c>
    </row>
    <row r="85" spans="1:9" ht="12.75" customHeight="1" x14ac:dyDescent="0.2">
      <c r="A85" s="234" t="s">
        <v>70</v>
      </c>
      <c r="B85" s="234"/>
      <c r="C85" s="234"/>
      <c r="D85" s="234"/>
      <c r="E85" s="234"/>
      <c r="F85" s="234"/>
      <c r="G85" s="16">
        <v>77</v>
      </c>
      <c r="H85" s="34">
        <f>H86+H87+H88</f>
        <v>0</v>
      </c>
      <c r="I85" s="34">
        <f>I86+I87+I88</f>
        <v>0</v>
      </c>
    </row>
    <row r="86" spans="1:9" ht="12.75" customHeight="1" x14ac:dyDescent="0.2">
      <c r="A86" s="230" t="s">
        <v>71</v>
      </c>
      <c r="B86" s="230"/>
      <c r="C86" s="230"/>
      <c r="D86" s="230"/>
      <c r="E86" s="230"/>
      <c r="F86" s="230"/>
      <c r="G86" s="15">
        <v>78</v>
      </c>
      <c r="H86" s="33">
        <v>0</v>
      </c>
      <c r="I86" s="33">
        <v>0</v>
      </c>
    </row>
    <row r="87" spans="1:9" ht="12.75" customHeight="1" x14ac:dyDescent="0.2">
      <c r="A87" s="230" t="s">
        <v>72</v>
      </c>
      <c r="B87" s="230"/>
      <c r="C87" s="230"/>
      <c r="D87" s="230"/>
      <c r="E87" s="230"/>
      <c r="F87" s="230"/>
      <c r="G87" s="15">
        <v>79</v>
      </c>
      <c r="H87" s="33">
        <v>0</v>
      </c>
      <c r="I87" s="33">
        <v>0</v>
      </c>
    </row>
    <row r="88" spans="1:9" ht="12.75" customHeight="1" x14ac:dyDescent="0.2">
      <c r="A88" s="230" t="s">
        <v>73</v>
      </c>
      <c r="B88" s="230"/>
      <c r="C88" s="230"/>
      <c r="D88" s="230"/>
      <c r="E88" s="230"/>
      <c r="F88" s="230"/>
      <c r="G88" s="15">
        <v>80</v>
      </c>
      <c r="H88" s="33">
        <v>0</v>
      </c>
      <c r="I88" s="33">
        <v>0</v>
      </c>
    </row>
    <row r="89" spans="1:9" ht="12.75" customHeight="1" x14ac:dyDescent="0.2">
      <c r="A89" s="234" t="s">
        <v>74</v>
      </c>
      <c r="B89" s="234"/>
      <c r="C89" s="234"/>
      <c r="D89" s="234"/>
      <c r="E89" s="234"/>
      <c r="F89" s="234"/>
      <c r="G89" s="16">
        <v>81</v>
      </c>
      <c r="H89" s="34">
        <f>H90-H91</f>
        <v>312124544</v>
      </c>
      <c r="I89" s="34">
        <f>I90-I91</f>
        <v>302901665</v>
      </c>
    </row>
    <row r="90" spans="1:9" ht="12.75" customHeight="1" x14ac:dyDescent="0.2">
      <c r="A90" s="230" t="s">
        <v>75</v>
      </c>
      <c r="B90" s="230"/>
      <c r="C90" s="230"/>
      <c r="D90" s="230"/>
      <c r="E90" s="230"/>
      <c r="F90" s="230"/>
      <c r="G90" s="15">
        <v>82</v>
      </c>
      <c r="H90" s="144">
        <v>312124544</v>
      </c>
      <c r="I90" s="33">
        <v>302901665</v>
      </c>
    </row>
    <row r="91" spans="1:9" ht="12.75" customHeight="1" x14ac:dyDescent="0.2">
      <c r="A91" s="230" t="s">
        <v>76</v>
      </c>
      <c r="B91" s="230"/>
      <c r="C91" s="230"/>
      <c r="D91" s="230"/>
      <c r="E91" s="230"/>
      <c r="F91" s="230"/>
      <c r="G91" s="15">
        <v>83</v>
      </c>
      <c r="H91" s="144">
        <v>0</v>
      </c>
      <c r="I91" s="33">
        <v>0</v>
      </c>
    </row>
    <row r="92" spans="1:9" ht="12.75" customHeight="1" x14ac:dyDescent="0.2">
      <c r="A92" s="234" t="s">
        <v>77</v>
      </c>
      <c r="B92" s="234"/>
      <c r="C92" s="234"/>
      <c r="D92" s="234"/>
      <c r="E92" s="234"/>
      <c r="F92" s="234"/>
      <c r="G92" s="16">
        <v>84</v>
      </c>
      <c r="H92" s="34">
        <f>H93-H94</f>
        <v>102837087</v>
      </c>
      <c r="I92" s="34">
        <f>I93-I94</f>
        <v>4236125</v>
      </c>
    </row>
    <row r="93" spans="1:9" ht="12.75" customHeight="1" x14ac:dyDescent="0.2">
      <c r="A93" s="230" t="s">
        <v>78</v>
      </c>
      <c r="B93" s="230"/>
      <c r="C93" s="230"/>
      <c r="D93" s="230"/>
      <c r="E93" s="230"/>
      <c r="F93" s="230"/>
      <c r="G93" s="15">
        <v>85</v>
      </c>
      <c r="H93" s="33">
        <v>102837087</v>
      </c>
      <c r="I93" s="33">
        <v>4236125</v>
      </c>
    </row>
    <row r="94" spans="1:9" ht="12.75" customHeight="1" x14ac:dyDescent="0.2">
      <c r="A94" s="230" t="s">
        <v>79</v>
      </c>
      <c r="B94" s="230"/>
      <c r="C94" s="230"/>
      <c r="D94" s="230"/>
      <c r="E94" s="230"/>
      <c r="F94" s="230"/>
      <c r="G94" s="15">
        <v>86</v>
      </c>
      <c r="H94" s="33">
        <v>0</v>
      </c>
      <c r="I94" s="33">
        <v>0</v>
      </c>
    </row>
    <row r="95" spans="1:9" ht="12.75" customHeight="1" x14ac:dyDescent="0.2">
      <c r="A95" s="230" t="s">
        <v>80</v>
      </c>
      <c r="B95" s="230"/>
      <c r="C95" s="230"/>
      <c r="D95" s="230"/>
      <c r="E95" s="230"/>
      <c r="F95" s="230"/>
      <c r="G95" s="15">
        <v>87</v>
      </c>
      <c r="H95" s="33">
        <v>230213919</v>
      </c>
      <c r="I95" s="33">
        <v>235388278</v>
      </c>
    </row>
    <row r="96" spans="1:9" ht="12.75" customHeight="1" x14ac:dyDescent="0.2">
      <c r="A96" s="232" t="s">
        <v>385</v>
      </c>
      <c r="B96" s="232"/>
      <c r="C96" s="232"/>
      <c r="D96" s="232"/>
      <c r="E96" s="232"/>
      <c r="F96" s="232"/>
      <c r="G96" s="16">
        <v>88</v>
      </c>
      <c r="H96" s="34">
        <f>SUM(H97:H102)</f>
        <v>206152157</v>
      </c>
      <c r="I96" s="34">
        <f>SUM(I97:I102)</f>
        <v>197514594</v>
      </c>
    </row>
    <row r="97" spans="1:9" ht="12.75" customHeight="1" x14ac:dyDescent="0.2">
      <c r="A97" s="230" t="s">
        <v>81</v>
      </c>
      <c r="B97" s="230"/>
      <c r="C97" s="230"/>
      <c r="D97" s="230"/>
      <c r="E97" s="230"/>
      <c r="F97" s="230"/>
      <c r="G97" s="15">
        <v>89</v>
      </c>
      <c r="H97" s="33">
        <v>49288073</v>
      </c>
      <c r="I97" s="33">
        <v>46172190</v>
      </c>
    </row>
    <row r="98" spans="1:9" ht="12.75" customHeight="1" x14ac:dyDescent="0.2">
      <c r="A98" s="230" t="s">
        <v>82</v>
      </c>
      <c r="B98" s="230"/>
      <c r="C98" s="230"/>
      <c r="D98" s="230"/>
      <c r="E98" s="230"/>
      <c r="F98" s="230"/>
      <c r="G98" s="15">
        <v>90</v>
      </c>
      <c r="H98" s="33">
        <v>0</v>
      </c>
      <c r="I98" s="33">
        <v>0</v>
      </c>
    </row>
    <row r="99" spans="1:9" ht="12.75" customHeight="1" x14ac:dyDescent="0.2">
      <c r="A99" s="230" t="s">
        <v>83</v>
      </c>
      <c r="B99" s="230"/>
      <c r="C99" s="230"/>
      <c r="D99" s="230"/>
      <c r="E99" s="230"/>
      <c r="F99" s="230"/>
      <c r="G99" s="15">
        <v>91</v>
      </c>
      <c r="H99" s="33">
        <v>1955400</v>
      </c>
      <c r="I99" s="33">
        <v>1798618</v>
      </c>
    </row>
    <row r="100" spans="1:9" ht="12.75" customHeight="1" x14ac:dyDescent="0.2">
      <c r="A100" s="230" t="s">
        <v>84</v>
      </c>
      <c r="B100" s="230"/>
      <c r="C100" s="230"/>
      <c r="D100" s="230"/>
      <c r="E100" s="230"/>
      <c r="F100" s="230"/>
      <c r="G100" s="15">
        <v>92</v>
      </c>
      <c r="H100" s="33">
        <v>1188222</v>
      </c>
      <c r="I100" s="33">
        <v>1188222</v>
      </c>
    </row>
    <row r="101" spans="1:9" ht="12.75" customHeight="1" x14ac:dyDescent="0.2">
      <c r="A101" s="230" t="s">
        <v>85</v>
      </c>
      <c r="B101" s="230"/>
      <c r="C101" s="230"/>
      <c r="D101" s="230"/>
      <c r="E101" s="230"/>
      <c r="F101" s="230"/>
      <c r="G101" s="15">
        <v>93</v>
      </c>
      <c r="H101" s="33">
        <v>153720462</v>
      </c>
      <c r="I101" s="33">
        <v>148355564</v>
      </c>
    </row>
    <row r="102" spans="1:9" ht="12.75" customHeight="1" x14ac:dyDescent="0.2">
      <c r="A102" s="230" t="s">
        <v>86</v>
      </c>
      <c r="B102" s="230"/>
      <c r="C102" s="230"/>
      <c r="D102" s="230"/>
      <c r="E102" s="230"/>
      <c r="F102" s="230"/>
      <c r="G102" s="15">
        <v>94</v>
      </c>
      <c r="H102" s="33">
        <v>0</v>
      </c>
      <c r="I102" s="33">
        <v>0</v>
      </c>
    </row>
    <row r="103" spans="1:9" ht="12.75" customHeight="1" x14ac:dyDescent="0.2">
      <c r="A103" s="232" t="s">
        <v>386</v>
      </c>
      <c r="B103" s="232"/>
      <c r="C103" s="232"/>
      <c r="D103" s="232"/>
      <c r="E103" s="232"/>
      <c r="F103" s="232"/>
      <c r="G103" s="16">
        <v>95</v>
      </c>
      <c r="H103" s="34">
        <f>SUM(H104:H114)</f>
        <v>97168106</v>
      </c>
      <c r="I103" s="34">
        <f>SUM(I104:I114)</f>
        <v>168176615</v>
      </c>
    </row>
    <row r="104" spans="1:9" ht="12.75" customHeight="1" x14ac:dyDescent="0.2">
      <c r="A104" s="230" t="s">
        <v>87</v>
      </c>
      <c r="B104" s="230"/>
      <c r="C104" s="230"/>
      <c r="D104" s="230"/>
      <c r="E104" s="230"/>
      <c r="F104" s="230"/>
      <c r="G104" s="15">
        <v>96</v>
      </c>
      <c r="H104" s="33">
        <v>0</v>
      </c>
      <c r="I104" s="33">
        <v>0</v>
      </c>
    </row>
    <row r="105" spans="1:9" ht="24.6" customHeight="1" x14ac:dyDescent="0.2">
      <c r="A105" s="230" t="s">
        <v>88</v>
      </c>
      <c r="B105" s="230"/>
      <c r="C105" s="230"/>
      <c r="D105" s="230"/>
      <c r="E105" s="230"/>
      <c r="F105" s="230"/>
      <c r="G105" s="15">
        <v>97</v>
      </c>
      <c r="H105" s="33">
        <v>0</v>
      </c>
      <c r="I105" s="33">
        <v>0</v>
      </c>
    </row>
    <row r="106" spans="1:9" ht="12.75" customHeight="1" x14ac:dyDescent="0.2">
      <c r="A106" s="230" t="s">
        <v>89</v>
      </c>
      <c r="B106" s="230"/>
      <c r="C106" s="230"/>
      <c r="D106" s="230"/>
      <c r="E106" s="230"/>
      <c r="F106" s="230"/>
      <c r="G106" s="15">
        <v>98</v>
      </c>
      <c r="H106" s="33">
        <v>0</v>
      </c>
      <c r="I106" s="33">
        <v>0</v>
      </c>
    </row>
    <row r="107" spans="1:9" ht="21.6" customHeight="1" x14ac:dyDescent="0.2">
      <c r="A107" s="230" t="s">
        <v>90</v>
      </c>
      <c r="B107" s="230"/>
      <c r="C107" s="230"/>
      <c r="D107" s="230"/>
      <c r="E107" s="230"/>
      <c r="F107" s="230"/>
      <c r="G107" s="15">
        <v>99</v>
      </c>
      <c r="H107" s="33">
        <v>0</v>
      </c>
      <c r="I107" s="33">
        <v>0</v>
      </c>
    </row>
    <row r="108" spans="1:9" ht="12.75" customHeight="1" x14ac:dyDescent="0.2">
      <c r="A108" s="230" t="s">
        <v>91</v>
      </c>
      <c r="B108" s="230"/>
      <c r="C108" s="230"/>
      <c r="D108" s="230"/>
      <c r="E108" s="230"/>
      <c r="F108" s="230"/>
      <c r="G108" s="15">
        <v>100</v>
      </c>
      <c r="H108" s="33">
        <v>0</v>
      </c>
      <c r="I108" s="33">
        <v>369999</v>
      </c>
    </row>
    <row r="109" spans="1:9" ht="12.75" customHeight="1" x14ac:dyDescent="0.2">
      <c r="A109" s="230" t="s">
        <v>92</v>
      </c>
      <c r="B109" s="230"/>
      <c r="C109" s="230"/>
      <c r="D109" s="230"/>
      <c r="E109" s="230"/>
      <c r="F109" s="230"/>
      <c r="G109" s="15">
        <v>101</v>
      </c>
      <c r="H109" s="33">
        <v>89037057</v>
      </c>
      <c r="I109" s="33">
        <v>159722947</v>
      </c>
    </row>
    <row r="110" spans="1:9" ht="12.75" customHeight="1" x14ac:dyDescent="0.2">
      <c r="A110" s="230" t="s">
        <v>93</v>
      </c>
      <c r="B110" s="230"/>
      <c r="C110" s="230"/>
      <c r="D110" s="230"/>
      <c r="E110" s="230"/>
      <c r="F110" s="230"/>
      <c r="G110" s="15">
        <v>102</v>
      </c>
      <c r="H110" s="33">
        <v>0</v>
      </c>
      <c r="I110" s="33">
        <v>0</v>
      </c>
    </row>
    <row r="111" spans="1:9" ht="12.75" customHeight="1" x14ac:dyDescent="0.2">
      <c r="A111" s="230" t="s">
        <v>94</v>
      </c>
      <c r="B111" s="230"/>
      <c r="C111" s="230"/>
      <c r="D111" s="230"/>
      <c r="E111" s="230"/>
      <c r="F111" s="230"/>
      <c r="G111" s="15">
        <v>103</v>
      </c>
      <c r="H111" s="33">
        <v>0</v>
      </c>
      <c r="I111" s="33">
        <v>126563</v>
      </c>
    </row>
    <row r="112" spans="1:9" ht="12.75" customHeight="1" x14ac:dyDescent="0.2">
      <c r="A112" s="230" t="s">
        <v>95</v>
      </c>
      <c r="B112" s="230"/>
      <c r="C112" s="230"/>
      <c r="D112" s="230"/>
      <c r="E112" s="230"/>
      <c r="F112" s="230"/>
      <c r="G112" s="15">
        <v>104</v>
      </c>
      <c r="H112" s="33">
        <v>0</v>
      </c>
      <c r="I112" s="33">
        <v>0</v>
      </c>
    </row>
    <row r="113" spans="1:9" ht="12.75" customHeight="1" x14ac:dyDescent="0.2">
      <c r="A113" s="230" t="s">
        <v>96</v>
      </c>
      <c r="B113" s="230"/>
      <c r="C113" s="230"/>
      <c r="D113" s="230"/>
      <c r="E113" s="230"/>
      <c r="F113" s="230"/>
      <c r="G113" s="15">
        <v>105</v>
      </c>
      <c r="H113" s="33">
        <v>8131049</v>
      </c>
      <c r="I113" s="33">
        <v>7957106</v>
      </c>
    </row>
    <row r="114" spans="1:9" ht="12.75" customHeight="1" x14ac:dyDescent="0.2">
      <c r="A114" s="230" t="s">
        <v>97</v>
      </c>
      <c r="B114" s="230"/>
      <c r="C114" s="230"/>
      <c r="D114" s="230"/>
      <c r="E114" s="230"/>
      <c r="F114" s="230"/>
      <c r="G114" s="15">
        <v>106</v>
      </c>
      <c r="H114" s="33">
        <v>0</v>
      </c>
      <c r="I114" s="33">
        <v>0</v>
      </c>
    </row>
    <row r="115" spans="1:9" ht="12.75" customHeight="1" x14ac:dyDescent="0.2">
      <c r="A115" s="232" t="s">
        <v>387</v>
      </c>
      <c r="B115" s="232"/>
      <c r="C115" s="232"/>
      <c r="D115" s="232"/>
      <c r="E115" s="232"/>
      <c r="F115" s="232"/>
      <c r="G115" s="16">
        <v>107</v>
      </c>
      <c r="H115" s="34">
        <f>SUM(H116:H129)</f>
        <v>723543425</v>
      </c>
      <c r="I115" s="34">
        <f>SUM(I116:I129)</f>
        <v>733283595</v>
      </c>
    </row>
    <row r="116" spans="1:9" ht="12.75" customHeight="1" x14ac:dyDescent="0.2">
      <c r="A116" s="230" t="s">
        <v>87</v>
      </c>
      <c r="B116" s="230"/>
      <c r="C116" s="230"/>
      <c r="D116" s="230"/>
      <c r="E116" s="230"/>
      <c r="F116" s="230"/>
      <c r="G116" s="15">
        <v>108</v>
      </c>
      <c r="H116" s="33">
        <v>0</v>
      </c>
      <c r="I116" s="33">
        <v>0</v>
      </c>
    </row>
    <row r="117" spans="1:9" ht="22.15" customHeight="1" x14ac:dyDescent="0.2">
      <c r="A117" s="230" t="s">
        <v>88</v>
      </c>
      <c r="B117" s="230"/>
      <c r="C117" s="230"/>
      <c r="D117" s="230"/>
      <c r="E117" s="230"/>
      <c r="F117" s="230"/>
      <c r="G117" s="15">
        <v>109</v>
      </c>
      <c r="H117" s="33">
        <v>0</v>
      </c>
      <c r="I117" s="33">
        <v>0</v>
      </c>
    </row>
    <row r="118" spans="1:9" ht="12.75" customHeight="1" x14ac:dyDescent="0.2">
      <c r="A118" s="230" t="s">
        <v>89</v>
      </c>
      <c r="B118" s="230"/>
      <c r="C118" s="230"/>
      <c r="D118" s="230"/>
      <c r="E118" s="230"/>
      <c r="F118" s="230"/>
      <c r="G118" s="15">
        <v>110</v>
      </c>
      <c r="H118" s="33">
        <v>13039342</v>
      </c>
      <c r="I118" s="33">
        <v>13605604</v>
      </c>
    </row>
    <row r="119" spans="1:9" ht="23.45" customHeight="1" x14ac:dyDescent="0.2">
      <c r="A119" s="230" t="s">
        <v>90</v>
      </c>
      <c r="B119" s="230"/>
      <c r="C119" s="230"/>
      <c r="D119" s="230"/>
      <c r="E119" s="230"/>
      <c r="F119" s="230"/>
      <c r="G119" s="15">
        <v>111</v>
      </c>
      <c r="H119" s="33">
        <v>0</v>
      </c>
      <c r="I119" s="33">
        <v>0</v>
      </c>
    </row>
    <row r="120" spans="1:9" ht="12.75" customHeight="1" x14ac:dyDescent="0.2">
      <c r="A120" s="230" t="s">
        <v>91</v>
      </c>
      <c r="B120" s="230"/>
      <c r="C120" s="230"/>
      <c r="D120" s="230"/>
      <c r="E120" s="230"/>
      <c r="F120" s="230"/>
      <c r="G120" s="15">
        <v>112</v>
      </c>
      <c r="H120" s="33">
        <v>0</v>
      </c>
      <c r="I120" s="33">
        <v>92291</v>
      </c>
    </row>
    <row r="121" spans="1:9" ht="12.75" customHeight="1" x14ac:dyDescent="0.2">
      <c r="A121" s="230" t="s">
        <v>92</v>
      </c>
      <c r="B121" s="230"/>
      <c r="C121" s="230"/>
      <c r="D121" s="230"/>
      <c r="E121" s="230"/>
      <c r="F121" s="230"/>
      <c r="G121" s="15">
        <v>113</v>
      </c>
      <c r="H121" s="33">
        <v>85843390</v>
      </c>
      <c r="I121" s="33">
        <v>133178019</v>
      </c>
    </row>
    <row r="122" spans="1:9" ht="12.75" customHeight="1" x14ac:dyDescent="0.2">
      <c r="A122" s="230" t="s">
        <v>93</v>
      </c>
      <c r="B122" s="230"/>
      <c r="C122" s="230"/>
      <c r="D122" s="230"/>
      <c r="E122" s="230"/>
      <c r="F122" s="230"/>
      <c r="G122" s="15">
        <v>114</v>
      </c>
      <c r="H122" s="33">
        <v>128881211</v>
      </c>
      <c r="I122" s="33">
        <v>181640718</v>
      </c>
    </row>
    <row r="123" spans="1:9" ht="12.75" customHeight="1" x14ac:dyDescent="0.2">
      <c r="A123" s="230" t="s">
        <v>94</v>
      </c>
      <c r="B123" s="230"/>
      <c r="C123" s="230"/>
      <c r="D123" s="230"/>
      <c r="E123" s="230"/>
      <c r="F123" s="230"/>
      <c r="G123" s="15">
        <v>115</v>
      </c>
      <c r="H123" s="33">
        <v>413302173</v>
      </c>
      <c r="I123" s="33">
        <v>316823281</v>
      </c>
    </row>
    <row r="124" spans="1:9" x14ac:dyDescent="0.2">
      <c r="A124" s="230" t="s">
        <v>95</v>
      </c>
      <c r="B124" s="230"/>
      <c r="C124" s="230"/>
      <c r="D124" s="230"/>
      <c r="E124" s="230"/>
      <c r="F124" s="230"/>
      <c r="G124" s="15">
        <v>116</v>
      </c>
      <c r="H124" s="33">
        <v>0</v>
      </c>
      <c r="I124" s="33">
        <v>0</v>
      </c>
    </row>
    <row r="125" spans="1:9" x14ac:dyDescent="0.2">
      <c r="A125" s="230" t="s">
        <v>98</v>
      </c>
      <c r="B125" s="230"/>
      <c r="C125" s="230"/>
      <c r="D125" s="230"/>
      <c r="E125" s="230"/>
      <c r="F125" s="230"/>
      <c r="G125" s="15">
        <v>117</v>
      </c>
      <c r="H125" s="33">
        <v>34289074</v>
      </c>
      <c r="I125" s="33">
        <v>37914881</v>
      </c>
    </row>
    <row r="126" spans="1:9" x14ac:dyDescent="0.2">
      <c r="A126" s="230" t="s">
        <v>99</v>
      </c>
      <c r="B126" s="230"/>
      <c r="C126" s="230"/>
      <c r="D126" s="230"/>
      <c r="E126" s="230"/>
      <c r="F126" s="230"/>
      <c r="G126" s="15">
        <v>118</v>
      </c>
      <c r="H126" s="33">
        <v>43600983</v>
      </c>
      <c r="I126" s="33">
        <v>26143894</v>
      </c>
    </row>
    <row r="127" spans="1:9" x14ac:dyDescent="0.2">
      <c r="A127" s="230" t="s">
        <v>100</v>
      </c>
      <c r="B127" s="230"/>
      <c r="C127" s="230"/>
      <c r="D127" s="230"/>
      <c r="E127" s="230"/>
      <c r="F127" s="230"/>
      <c r="G127" s="15">
        <v>119</v>
      </c>
      <c r="H127" s="33">
        <v>691040</v>
      </c>
      <c r="I127" s="33">
        <v>822938</v>
      </c>
    </row>
    <row r="128" spans="1:9" x14ac:dyDescent="0.2">
      <c r="A128" s="230" t="s">
        <v>101</v>
      </c>
      <c r="B128" s="230"/>
      <c r="C128" s="230"/>
      <c r="D128" s="230"/>
      <c r="E128" s="230"/>
      <c r="F128" s="230"/>
      <c r="G128" s="15">
        <v>120</v>
      </c>
      <c r="H128" s="33">
        <v>0</v>
      </c>
      <c r="I128" s="33">
        <v>0</v>
      </c>
    </row>
    <row r="129" spans="1:9" x14ac:dyDescent="0.2">
      <c r="A129" s="230" t="s">
        <v>102</v>
      </c>
      <c r="B129" s="230"/>
      <c r="C129" s="230"/>
      <c r="D129" s="230"/>
      <c r="E129" s="230"/>
      <c r="F129" s="230"/>
      <c r="G129" s="15">
        <v>121</v>
      </c>
      <c r="H129" s="33">
        <v>3896212</v>
      </c>
      <c r="I129" s="33">
        <v>23061969</v>
      </c>
    </row>
    <row r="130" spans="1:9" ht="22.15" customHeight="1" x14ac:dyDescent="0.2">
      <c r="A130" s="231" t="s">
        <v>103</v>
      </c>
      <c r="B130" s="231"/>
      <c r="C130" s="231"/>
      <c r="D130" s="231"/>
      <c r="E130" s="231"/>
      <c r="F130" s="231"/>
      <c r="G130" s="15">
        <v>122</v>
      </c>
      <c r="H130" s="33">
        <v>162829264</v>
      </c>
      <c r="I130" s="33">
        <v>110275396</v>
      </c>
    </row>
    <row r="131" spans="1:9" x14ac:dyDescent="0.2">
      <c r="A131" s="232" t="s">
        <v>388</v>
      </c>
      <c r="B131" s="232"/>
      <c r="C131" s="232"/>
      <c r="D131" s="232"/>
      <c r="E131" s="232"/>
      <c r="F131" s="232"/>
      <c r="G131" s="16">
        <v>123</v>
      </c>
      <c r="H131" s="34">
        <f>H75+H96+H103+H115+H130</f>
        <v>3727175244</v>
      </c>
      <c r="I131" s="34">
        <f>I75+I96+I103+I115+I130</f>
        <v>3714639155</v>
      </c>
    </row>
    <row r="132" spans="1:9" x14ac:dyDescent="0.2">
      <c r="A132" s="231" t="s">
        <v>104</v>
      </c>
      <c r="B132" s="231"/>
      <c r="C132" s="231"/>
      <c r="D132" s="231"/>
      <c r="E132" s="231"/>
      <c r="F132" s="231"/>
      <c r="G132" s="15">
        <v>124</v>
      </c>
      <c r="H132" s="143">
        <v>1840137634</v>
      </c>
      <c r="I132" s="33">
        <v>2289585665</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5" right="0.75" top="0.67" bottom="0.69"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zoomScaleNormal="100" zoomScaleSheetLayoutView="110" workbookViewId="0">
      <selection activeCell="A78" sqref="A78:F78"/>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65" t="s">
        <v>106</v>
      </c>
      <c r="B1" s="266"/>
      <c r="C1" s="266"/>
      <c r="D1" s="266"/>
      <c r="E1" s="266"/>
      <c r="F1" s="266"/>
      <c r="G1" s="266"/>
      <c r="H1" s="266"/>
      <c r="I1" s="266"/>
      <c r="J1" s="120"/>
      <c r="K1" s="120"/>
    </row>
    <row r="2" spans="1:11" x14ac:dyDescent="0.2">
      <c r="A2" s="264" t="s">
        <v>495</v>
      </c>
      <c r="B2" s="240"/>
      <c r="C2" s="240"/>
      <c r="D2" s="240"/>
      <c r="E2" s="240"/>
      <c r="F2" s="240"/>
      <c r="G2" s="240"/>
      <c r="H2" s="240"/>
      <c r="I2" s="240"/>
      <c r="J2" s="120"/>
      <c r="K2" s="120"/>
    </row>
    <row r="3" spans="1:11" x14ac:dyDescent="0.2">
      <c r="A3" s="270" t="s">
        <v>355</v>
      </c>
      <c r="B3" s="271"/>
      <c r="C3" s="271"/>
      <c r="D3" s="271"/>
      <c r="E3" s="271"/>
      <c r="F3" s="271"/>
      <c r="G3" s="271"/>
      <c r="H3" s="271"/>
      <c r="I3" s="271"/>
      <c r="J3" s="272"/>
      <c r="K3" s="272"/>
    </row>
    <row r="4" spans="1:11" ht="12.75" customHeight="1" x14ac:dyDescent="0.2">
      <c r="A4" s="273" t="s">
        <v>466</v>
      </c>
      <c r="B4" s="274"/>
      <c r="C4" s="274"/>
      <c r="D4" s="274"/>
      <c r="E4" s="274"/>
      <c r="F4" s="274"/>
      <c r="G4" s="274"/>
      <c r="H4" s="274"/>
      <c r="I4" s="274"/>
      <c r="J4" s="275"/>
      <c r="K4" s="275"/>
    </row>
    <row r="5" spans="1:11" ht="22.15" customHeight="1" x14ac:dyDescent="0.2">
      <c r="A5" s="267" t="s">
        <v>2</v>
      </c>
      <c r="B5" s="249"/>
      <c r="C5" s="249"/>
      <c r="D5" s="249"/>
      <c r="E5" s="249"/>
      <c r="F5" s="249"/>
      <c r="G5" s="267" t="s">
        <v>107</v>
      </c>
      <c r="H5" s="268" t="s">
        <v>380</v>
      </c>
      <c r="I5" s="269"/>
      <c r="J5" s="268" t="s">
        <v>347</v>
      </c>
      <c r="K5" s="269"/>
    </row>
    <row r="6" spans="1:11" x14ac:dyDescent="0.2">
      <c r="A6" s="249"/>
      <c r="B6" s="249"/>
      <c r="C6" s="249"/>
      <c r="D6" s="249"/>
      <c r="E6" s="249"/>
      <c r="F6" s="249"/>
      <c r="G6" s="249"/>
      <c r="H6" s="19" t="s">
        <v>370</v>
      </c>
      <c r="I6" s="19" t="s">
        <v>371</v>
      </c>
      <c r="J6" s="19" t="s">
        <v>370</v>
      </c>
      <c r="K6" s="19" t="s">
        <v>371</v>
      </c>
    </row>
    <row r="7" spans="1:11" x14ac:dyDescent="0.2">
      <c r="A7" s="276">
        <v>1</v>
      </c>
      <c r="B7" s="247"/>
      <c r="C7" s="247"/>
      <c r="D7" s="247"/>
      <c r="E7" s="247"/>
      <c r="F7" s="247"/>
      <c r="G7" s="18">
        <v>2</v>
      </c>
      <c r="H7" s="19">
        <v>3</v>
      </c>
      <c r="I7" s="19">
        <v>4</v>
      </c>
      <c r="J7" s="19">
        <v>5</v>
      </c>
      <c r="K7" s="19">
        <v>6</v>
      </c>
    </row>
    <row r="8" spans="1:11" x14ac:dyDescent="0.2">
      <c r="A8" s="258" t="s">
        <v>120</v>
      </c>
      <c r="B8" s="258"/>
      <c r="C8" s="258"/>
      <c r="D8" s="258"/>
      <c r="E8" s="258"/>
      <c r="F8" s="258"/>
      <c r="G8" s="20">
        <v>125</v>
      </c>
      <c r="H8" s="37">
        <f>SUM(H9:H13)</f>
        <v>1969435502</v>
      </c>
      <c r="I8" s="37">
        <f>SUM(I9:I13)</f>
        <v>677458838</v>
      </c>
      <c r="J8" s="37">
        <f>SUM(J9:J13)</f>
        <v>1935449389</v>
      </c>
      <c r="K8" s="37">
        <f>SUM(K9:K13)</f>
        <v>634615238</v>
      </c>
    </row>
    <row r="9" spans="1:11" x14ac:dyDescent="0.2">
      <c r="A9" s="230" t="s">
        <v>121</v>
      </c>
      <c r="B9" s="230"/>
      <c r="C9" s="230"/>
      <c r="D9" s="230"/>
      <c r="E9" s="230"/>
      <c r="F9" s="230"/>
      <c r="G9" s="15">
        <v>126</v>
      </c>
      <c r="H9" s="33">
        <v>0</v>
      </c>
      <c r="I9" s="33">
        <v>0</v>
      </c>
      <c r="J9" s="33">
        <v>0</v>
      </c>
      <c r="K9" s="33">
        <v>0</v>
      </c>
    </row>
    <row r="10" spans="1:11" x14ac:dyDescent="0.2">
      <c r="A10" s="230" t="s">
        <v>122</v>
      </c>
      <c r="B10" s="230"/>
      <c r="C10" s="230"/>
      <c r="D10" s="230"/>
      <c r="E10" s="230"/>
      <c r="F10" s="230"/>
      <c r="G10" s="15">
        <v>127</v>
      </c>
      <c r="H10" s="33">
        <v>1844606071</v>
      </c>
      <c r="I10" s="33">
        <v>640695833</v>
      </c>
      <c r="J10" s="33">
        <v>1868633214</v>
      </c>
      <c r="K10" s="33">
        <v>612760957</v>
      </c>
    </row>
    <row r="11" spans="1:11" x14ac:dyDescent="0.2">
      <c r="A11" s="230" t="s">
        <v>123</v>
      </c>
      <c r="B11" s="230"/>
      <c r="C11" s="230"/>
      <c r="D11" s="230"/>
      <c r="E11" s="230"/>
      <c r="F11" s="230"/>
      <c r="G11" s="15">
        <v>128</v>
      </c>
      <c r="H11" s="33">
        <v>0</v>
      </c>
      <c r="I11" s="33">
        <v>0</v>
      </c>
      <c r="J11" s="33">
        <v>0</v>
      </c>
      <c r="K11" s="33">
        <v>0</v>
      </c>
    </row>
    <row r="12" spans="1:11" x14ac:dyDescent="0.2">
      <c r="A12" s="230" t="s">
        <v>124</v>
      </c>
      <c r="B12" s="230"/>
      <c r="C12" s="230"/>
      <c r="D12" s="230"/>
      <c r="E12" s="230"/>
      <c r="F12" s="230"/>
      <c r="G12" s="15">
        <v>129</v>
      </c>
      <c r="H12" s="33">
        <v>0</v>
      </c>
      <c r="I12" s="33">
        <v>0</v>
      </c>
      <c r="J12" s="33">
        <v>0</v>
      </c>
      <c r="K12" s="33">
        <v>0</v>
      </c>
    </row>
    <row r="13" spans="1:11" x14ac:dyDescent="0.2">
      <c r="A13" s="230" t="s">
        <v>125</v>
      </c>
      <c r="B13" s="230"/>
      <c r="C13" s="230"/>
      <c r="D13" s="230"/>
      <c r="E13" s="230"/>
      <c r="F13" s="230"/>
      <c r="G13" s="15">
        <v>130</v>
      </c>
      <c r="H13" s="33">
        <v>124829431</v>
      </c>
      <c r="I13" s="33">
        <v>36763005</v>
      </c>
      <c r="J13" s="33">
        <v>66816175</v>
      </c>
      <c r="K13" s="33">
        <v>21854281</v>
      </c>
    </row>
    <row r="14" spans="1:11" x14ac:dyDescent="0.2">
      <c r="A14" s="258" t="s">
        <v>126</v>
      </c>
      <c r="B14" s="258"/>
      <c r="C14" s="258"/>
      <c r="D14" s="258"/>
      <c r="E14" s="258"/>
      <c r="F14" s="258"/>
      <c r="G14" s="20">
        <v>131</v>
      </c>
      <c r="H14" s="37">
        <f>H15+H16+H20+H24+H25+H26+H29+H36</f>
        <v>1901358676</v>
      </c>
      <c r="I14" s="37">
        <f>I15+I16+I20+I24+I25+I26+I29+I36</f>
        <v>653527267</v>
      </c>
      <c r="J14" s="37">
        <f>J15+J16+J20+J24+J25+J26+J29+J36</f>
        <v>1916858140</v>
      </c>
      <c r="K14" s="37">
        <f>K15+K16+K20+K24+K25+K26+K29+K36</f>
        <v>638410334</v>
      </c>
    </row>
    <row r="15" spans="1:11" x14ac:dyDescent="0.2">
      <c r="A15" s="230" t="s">
        <v>108</v>
      </c>
      <c r="B15" s="230"/>
      <c r="C15" s="230"/>
      <c r="D15" s="230"/>
      <c r="E15" s="230"/>
      <c r="F15" s="230"/>
      <c r="G15" s="15">
        <v>132</v>
      </c>
      <c r="H15" s="33">
        <v>-46760065</v>
      </c>
      <c r="I15" s="33">
        <v>15922150</v>
      </c>
      <c r="J15" s="33">
        <v>-49020083</v>
      </c>
      <c r="K15" s="33">
        <v>-11912430</v>
      </c>
    </row>
    <row r="16" spans="1:11" x14ac:dyDescent="0.2">
      <c r="A16" s="259" t="s">
        <v>127</v>
      </c>
      <c r="B16" s="259"/>
      <c r="C16" s="259"/>
      <c r="D16" s="259"/>
      <c r="E16" s="259"/>
      <c r="F16" s="259"/>
      <c r="G16" s="20">
        <v>133</v>
      </c>
      <c r="H16" s="37">
        <f>SUM(H17:H19)</f>
        <v>1296190270</v>
      </c>
      <c r="I16" s="37">
        <f>SUM(I17:I19)</f>
        <v>425727937</v>
      </c>
      <c r="J16" s="37">
        <f>SUM(J17:J19)</f>
        <v>1325010534</v>
      </c>
      <c r="K16" s="37">
        <f>SUM(K17:K19)</f>
        <v>440875234</v>
      </c>
    </row>
    <row r="17" spans="1:11" x14ac:dyDescent="0.2">
      <c r="A17" s="260" t="s">
        <v>128</v>
      </c>
      <c r="B17" s="260"/>
      <c r="C17" s="260"/>
      <c r="D17" s="260"/>
      <c r="E17" s="260"/>
      <c r="F17" s="260"/>
      <c r="G17" s="15">
        <v>134</v>
      </c>
      <c r="H17" s="33">
        <v>923625289</v>
      </c>
      <c r="I17" s="33">
        <v>298069663</v>
      </c>
      <c r="J17" s="33">
        <v>1012113873</v>
      </c>
      <c r="K17" s="33">
        <v>342213539</v>
      </c>
    </row>
    <row r="18" spans="1:11" x14ac:dyDescent="0.2">
      <c r="A18" s="260" t="s">
        <v>129</v>
      </c>
      <c r="B18" s="260"/>
      <c r="C18" s="260"/>
      <c r="D18" s="260"/>
      <c r="E18" s="260"/>
      <c r="F18" s="260"/>
      <c r="G18" s="15">
        <v>135</v>
      </c>
      <c r="H18" s="33">
        <v>144621870</v>
      </c>
      <c r="I18" s="33">
        <v>50676698</v>
      </c>
      <c r="J18" s="33">
        <v>86039785</v>
      </c>
      <c r="K18" s="33">
        <v>20546486</v>
      </c>
    </row>
    <row r="19" spans="1:11" x14ac:dyDescent="0.2">
      <c r="A19" s="260" t="s">
        <v>130</v>
      </c>
      <c r="B19" s="260"/>
      <c r="C19" s="260"/>
      <c r="D19" s="260"/>
      <c r="E19" s="260"/>
      <c r="F19" s="260"/>
      <c r="G19" s="15">
        <v>136</v>
      </c>
      <c r="H19" s="33">
        <v>227943111</v>
      </c>
      <c r="I19" s="33">
        <v>76981576</v>
      </c>
      <c r="J19" s="33">
        <v>226856876</v>
      </c>
      <c r="K19" s="33">
        <v>78115209</v>
      </c>
    </row>
    <row r="20" spans="1:11" x14ac:dyDescent="0.2">
      <c r="A20" s="259" t="s">
        <v>131</v>
      </c>
      <c r="B20" s="259"/>
      <c r="C20" s="259"/>
      <c r="D20" s="259"/>
      <c r="E20" s="259"/>
      <c r="F20" s="259"/>
      <c r="G20" s="20">
        <v>137</v>
      </c>
      <c r="H20" s="37">
        <f>SUM(H21:H23)</f>
        <v>418831283</v>
      </c>
      <c r="I20" s="37">
        <f>SUM(I21:I23)</f>
        <v>138392867</v>
      </c>
      <c r="J20" s="37">
        <f>SUM(J21:J23)</f>
        <v>408560142</v>
      </c>
      <c r="K20" s="37">
        <f>SUM(K21:K23)</f>
        <v>135121997</v>
      </c>
    </row>
    <row r="21" spans="1:11" x14ac:dyDescent="0.2">
      <c r="A21" s="260" t="s">
        <v>109</v>
      </c>
      <c r="B21" s="260"/>
      <c r="C21" s="260"/>
      <c r="D21" s="260"/>
      <c r="E21" s="260"/>
      <c r="F21" s="260"/>
      <c r="G21" s="15">
        <v>138</v>
      </c>
      <c r="H21" s="33">
        <v>244947251</v>
      </c>
      <c r="I21" s="33">
        <v>81612162</v>
      </c>
      <c r="J21" s="33">
        <v>240970223</v>
      </c>
      <c r="K21" s="33">
        <v>79675829</v>
      </c>
    </row>
    <row r="22" spans="1:11" x14ac:dyDescent="0.2">
      <c r="A22" s="260" t="s">
        <v>110</v>
      </c>
      <c r="B22" s="260"/>
      <c r="C22" s="260"/>
      <c r="D22" s="260"/>
      <c r="E22" s="260"/>
      <c r="F22" s="260"/>
      <c r="G22" s="15">
        <v>139</v>
      </c>
      <c r="H22" s="33">
        <v>116164898</v>
      </c>
      <c r="I22" s="33">
        <v>36635622</v>
      </c>
      <c r="J22" s="33">
        <v>113693216</v>
      </c>
      <c r="K22" s="33">
        <v>36714131</v>
      </c>
    </row>
    <row r="23" spans="1:11" x14ac:dyDescent="0.2">
      <c r="A23" s="260" t="s">
        <v>111</v>
      </c>
      <c r="B23" s="260"/>
      <c r="C23" s="260"/>
      <c r="D23" s="260"/>
      <c r="E23" s="260"/>
      <c r="F23" s="260"/>
      <c r="G23" s="15">
        <v>140</v>
      </c>
      <c r="H23" s="33">
        <v>57719134</v>
      </c>
      <c r="I23" s="33">
        <v>20145083</v>
      </c>
      <c r="J23" s="33">
        <v>53896703</v>
      </c>
      <c r="K23" s="33">
        <v>18732037</v>
      </c>
    </row>
    <row r="24" spans="1:11" x14ac:dyDescent="0.2">
      <c r="A24" s="230" t="s">
        <v>112</v>
      </c>
      <c r="B24" s="230"/>
      <c r="C24" s="230"/>
      <c r="D24" s="230"/>
      <c r="E24" s="230"/>
      <c r="F24" s="230"/>
      <c r="G24" s="15">
        <v>141</v>
      </c>
      <c r="H24" s="33">
        <v>68083347</v>
      </c>
      <c r="I24" s="33">
        <v>23137105</v>
      </c>
      <c r="J24" s="33">
        <v>68418162</v>
      </c>
      <c r="K24" s="33">
        <v>22484778</v>
      </c>
    </row>
    <row r="25" spans="1:11" x14ac:dyDescent="0.2">
      <c r="A25" s="230" t="s">
        <v>113</v>
      </c>
      <c r="B25" s="230"/>
      <c r="C25" s="230"/>
      <c r="D25" s="230"/>
      <c r="E25" s="230"/>
      <c r="F25" s="230"/>
      <c r="G25" s="15">
        <v>142</v>
      </c>
      <c r="H25" s="33">
        <v>149056958</v>
      </c>
      <c r="I25" s="33">
        <v>47605479</v>
      </c>
      <c r="J25" s="33">
        <v>148235248</v>
      </c>
      <c r="K25" s="33">
        <v>49401909</v>
      </c>
    </row>
    <row r="26" spans="1:11" x14ac:dyDescent="0.2">
      <c r="A26" s="259" t="s">
        <v>132</v>
      </c>
      <c r="B26" s="259"/>
      <c r="C26" s="259"/>
      <c r="D26" s="259"/>
      <c r="E26" s="259"/>
      <c r="F26" s="259"/>
      <c r="G26" s="20">
        <v>143</v>
      </c>
      <c r="H26" s="37">
        <f>H27+H28</f>
        <v>1819936</v>
      </c>
      <c r="I26" s="37">
        <f>I27+I28</f>
        <v>1126473</v>
      </c>
      <c r="J26" s="37">
        <f>J27+J28</f>
        <v>2122046</v>
      </c>
      <c r="K26" s="37">
        <f>K27+K28</f>
        <v>410035</v>
      </c>
    </row>
    <row r="27" spans="1:11" x14ac:dyDescent="0.2">
      <c r="A27" s="260" t="s">
        <v>133</v>
      </c>
      <c r="B27" s="260"/>
      <c r="C27" s="260"/>
      <c r="D27" s="260"/>
      <c r="E27" s="260"/>
      <c r="F27" s="260"/>
      <c r="G27" s="15">
        <v>144</v>
      </c>
      <c r="H27" s="33">
        <v>21818</v>
      </c>
      <c r="I27" s="33">
        <v>-158</v>
      </c>
      <c r="J27" s="33">
        <v>17048</v>
      </c>
      <c r="K27" s="33">
        <v>0</v>
      </c>
    </row>
    <row r="28" spans="1:11" x14ac:dyDescent="0.2">
      <c r="A28" s="260" t="s">
        <v>134</v>
      </c>
      <c r="B28" s="260"/>
      <c r="C28" s="260"/>
      <c r="D28" s="260"/>
      <c r="E28" s="260"/>
      <c r="F28" s="260"/>
      <c r="G28" s="15">
        <v>145</v>
      </c>
      <c r="H28" s="33">
        <v>1798118</v>
      </c>
      <c r="I28" s="33">
        <v>1126631</v>
      </c>
      <c r="J28" s="33">
        <v>2104998</v>
      </c>
      <c r="K28" s="33">
        <v>410035</v>
      </c>
    </row>
    <row r="29" spans="1:11" x14ac:dyDescent="0.2">
      <c r="A29" s="259" t="s">
        <v>135</v>
      </c>
      <c r="B29" s="259"/>
      <c r="C29" s="259"/>
      <c r="D29" s="259"/>
      <c r="E29" s="259"/>
      <c r="F29" s="259"/>
      <c r="G29" s="20">
        <v>146</v>
      </c>
      <c r="H29" s="37">
        <f>SUM(H30:H35)</f>
        <v>8179930</v>
      </c>
      <c r="I29" s="37">
        <f>SUM(I30:I35)</f>
        <v>-918274</v>
      </c>
      <c r="J29" s="37">
        <f>SUM(J30:J35)</f>
        <v>9043939</v>
      </c>
      <c r="K29" s="37">
        <f>SUM(K30:K35)</f>
        <v>-27273</v>
      </c>
    </row>
    <row r="30" spans="1:11" x14ac:dyDescent="0.2">
      <c r="A30" s="260" t="s">
        <v>136</v>
      </c>
      <c r="B30" s="260"/>
      <c r="C30" s="260"/>
      <c r="D30" s="260"/>
      <c r="E30" s="260"/>
      <c r="F30" s="260"/>
      <c r="G30" s="15">
        <v>147</v>
      </c>
      <c r="H30" s="33">
        <v>0</v>
      </c>
      <c r="I30" s="33">
        <v>0</v>
      </c>
      <c r="J30" s="33">
        <v>0</v>
      </c>
      <c r="K30" s="33">
        <v>0</v>
      </c>
    </row>
    <row r="31" spans="1:11" x14ac:dyDescent="0.2">
      <c r="A31" s="260" t="s">
        <v>137</v>
      </c>
      <c r="B31" s="260"/>
      <c r="C31" s="260"/>
      <c r="D31" s="260"/>
      <c r="E31" s="260"/>
      <c r="F31" s="260"/>
      <c r="G31" s="15">
        <v>148</v>
      </c>
      <c r="H31" s="33">
        <v>0</v>
      </c>
      <c r="I31" s="33">
        <v>0</v>
      </c>
      <c r="J31" s="33">
        <v>0</v>
      </c>
      <c r="K31" s="33">
        <v>0</v>
      </c>
    </row>
    <row r="32" spans="1:11" x14ac:dyDescent="0.2">
      <c r="A32" s="260" t="s">
        <v>138</v>
      </c>
      <c r="B32" s="260"/>
      <c r="C32" s="260"/>
      <c r="D32" s="260"/>
      <c r="E32" s="260"/>
      <c r="F32" s="260"/>
      <c r="G32" s="15">
        <v>149</v>
      </c>
      <c r="H32" s="33">
        <v>0</v>
      </c>
      <c r="I32" s="33">
        <v>0</v>
      </c>
      <c r="J32" s="33">
        <v>0</v>
      </c>
      <c r="K32" s="33">
        <v>0</v>
      </c>
    </row>
    <row r="33" spans="1:11" x14ac:dyDescent="0.2">
      <c r="A33" s="260" t="s">
        <v>139</v>
      </c>
      <c r="B33" s="260"/>
      <c r="C33" s="260"/>
      <c r="D33" s="260"/>
      <c r="E33" s="260"/>
      <c r="F33" s="260"/>
      <c r="G33" s="15">
        <v>150</v>
      </c>
      <c r="H33" s="33">
        <v>0</v>
      </c>
      <c r="I33" s="33">
        <v>0</v>
      </c>
      <c r="J33" s="33">
        <v>0</v>
      </c>
      <c r="K33" s="33">
        <v>0</v>
      </c>
    </row>
    <row r="34" spans="1:11" x14ac:dyDescent="0.2">
      <c r="A34" s="260" t="s">
        <v>140</v>
      </c>
      <c r="B34" s="260"/>
      <c r="C34" s="260"/>
      <c r="D34" s="260"/>
      <c r="E34" s="260"/>
      <c r="F34" s="260"/>
      <c r="G34" s="15">
        <v>151</v>
      </c>
      <c r="H34" s="33">
        <v>1832335</v>
      </c>
      <c r="I34" s="33">
        <v>337800</v>
      </c>
      <c r="J34" s="33">
        <v>7260606</v>
      </c>
      <c r="K34" s="33">
        <v>272727</v>
      </c>
    </row>
    <row r="35" spans="1:11" x14ac:dyDescent="0.2">
      <c r="A35" s="260" t="s">
        <v>141</v>
      </c>
      <c r="B35" s="260"/>
      <c r="C35" s="260"/>
      <c r="D35" s="260"/>
      <c r="E35" s="260"/>
      <c r="F35" s="260"/>
      <c r="G35" s="15">
        <v>152</v>
      </c>
      <c r="H35" s="33">
        <v>6347595</v>
      </c>
      <c r="I35" s="33">
        <v>-1256074</v>
      </c>
      <c r="J35" s="33">
        <v>1783333</v>
      </c>
      <c r="K35" s="33">
        <v>-300000</v>
      </c>
    </row>
    <row r="36" spans="1:11" x14ac:dyDescent="0.2">
      <c r="A36" s="230" t="s">
        <v>114</v>
      </c>
      <c r="B36" s="230"/>
      <c r="C36" s="230"/>
      <c r="D36" s="230"/>
      <c r="E36" s="230"/>
      <c r="F36" s="230"/>
      <c r="G36" s="15">
        <v>153</v>
      </c>
      <c r="H36" s="33">
        <v>5957017</v>
      </c>
      <c r="I36" s="33">
        <v>2533530</v>
      </c>
      <c r="J36" s="33">
        <v>4488152</v>
      </c>
      <c r="K36" s="33">
        <v>2056084</v>
      </c>
    </row>
    <row r="37" spans="1:11" x14ac:dyDescent="0.2">
      <c r="A37" s="258" t="s">
        <v>142</v>
      </c>
      <c r="B37" s="258"/>
      <c r="C37" s="258"/>
      <c r="D37" s="258"/>
      <c r="E37" s="258"/>
      <c r="F37" s="258"/>
      <c r="G37" s="20">
        <v>154</v>
      </c>
      <c r="H37" s="37">
        <f>SUM(H38:H47)</f>
        <v>26795488</v>
      </c>
      <c r="I37" s="37">
        <f>SUM(I38:I47)</f>
        <v>8858571</v>
      </c>
      <c r="J37" s="37">
        <f>SUM(J38:J47)</f>
        <v>24110949</v>
      </c>
      <c r="K37" s="37">
        <f>SUM(K38:K47)</f>
        <v>8234509</v>
      </c>
    </row>
    <row r="38" spans="1:11" x14ac:dyDescent="0.2">
      <c r="A38" s="230" t="s">
        <v>143</v>
      </c>
      <c r="B38" s="230"/>
      <c r="C38" s="230"/>
      <c r="D38" s="230"/>
      <c r="E38" s="230"/>
      <c r="F38" s="230"/>
      <c r="G38" s="15">
        <v>155</v>
      </c>
      <c r="H38" s="33">
        <v>0</v>
      </c>
      <c r="I38" s="33">
        <v>0</v>
      </c>
      <c r="J38" s="33">
        <v>0</v>
      </c>
      <c r="K38" s="33">
        <v>0</v>
      </c>
    </row>
    <row r="39" spans="1:11" ht="25.15" customHeight="1" x14ac:dyDescent="0.2">
      <c r="A39" s="230" t="s">
        <v>144</v>
      </c>
      <c r="B39" s="230"/>
      <c r="C39" s="230"/>
      <c r="D39" s="230"/>
      <c r="E39" s="230"/>
      <c r="F39" s="230"/>
      <c r="G39" s="15">
        <v>156</v>
      </c>
      <c r="H39" s="33">
        <v>0</v>
      </c>
      <c r="I39" s="33">
        <v>0</v>
      </c>
      <c r="J39" s="33">
        <v>0</v>
      </c>
      <c r="K39" s="33">
        <v>0</v>
      </c>
    </row>
    <row r="40" spans="1:11" ht="25.15" customHeight="1" x14ac:dyDescent="0.2">
      <c r="A40" s="230" t="s">
        <v>145</v>
      </c>
      <c r="B40" s="230"/>
      <c r="C40" s="230"/>
      <c r="D40" s="230"/>
      <c r="E40" s="230"/>
      <c r="F40" s="230"/>
      <c r="G40" s="15">
        <v>157</v>
      </c>
      <c r="H40" s="33">
        <v>0</v>
      </c>
      <c r="I40" s="33">
        <v>0</v>
      </c>
      <c r="J40" s="33">
        <v>0</v>
      </c>
      <c r="K40" s="33">
        <v>0</v>
      </c>
    </row>
    <row r="41" spans="1:11" ht="25.15" customHeight="1" x14ac:dyDescent="0.2">
      <c r="A41" s="230" t="s">
        <v>146</v>
      </c>
      <c r="B41" s="230"/>
      <c r="C41" s="230"/>
      <c r="D41" s="230"/>
      <c r="E41" s="230"/>
      <c r="F41" s="230"/>
      <c r="G41" s="15">
        <v>158</v>
      </c>
      <c r="H41" s="33">
        <v>0</v>
      </c>
      <c r="I41" s="33">
        <v>0</v>
      </c>
      <c r="J41" s="33">
        <v>0</v>
      </c>
      <c r="K41" s="33">
        <v>0</v>
      </c>
    </row>
    <row r="42" spans="1:11" ht="25.15" customHeight="1" x14ac:dyDescent="0.2">
      <c r="A42" s="230" t="s">
        <v>147</v>
      </c>
      <c r="B42" s="230"/>
      <c r="C42" s="230"/>
      <c r="D42" s="230"/>
      <c r="E42" s="230"/>
      <c r="F42" s="230"/>
      <c r="G42" s="15">
        <v>159</v>
      </c>
      <c r="H42" s="33">
        <v>0</v>
      </c>
      <c r="I42" s="33">
        <v>0</v>
      </c>
      <c r="J42" s="33">
        <v>0</v>
      </c>
      <c r="K42" s="33">
        <v>0</v>
      </c>
    </row>
    <row r="43" spans="1:11" x14ac:dyDescent="0.2">
      <c r="A43" s="230" t="s">
        <v>148</v>
      </c>
      <c r="B43" s="230"/>
      <c r="C43" s="230"/>
      <c r="D43" s="230"/>
      <c r="E43" s="230"/>
      <c r="F43" s="230"/>
      <c r="G43" s="15">
        <v>160</v>
      </c>
      <c r="H43" s="33">
        <v>0</v>
      </c>
      <c r="I43" s="33">
        <v>0</v>
      </c>
      <c r="J43" s="33">
        <v>0</v>
      </c>
      <c r="K43" s="33">
        <v>0</v>
      </c>
    </row>
    <row r="44" spans="1:11" x14ac:dyDescent="0.2">
      <c r="A44" s="230" t="s">
        <v>149</v>
      </c>
      <c r="B44" s="230"/>
      <c r="C44" s="230"/>
      <c r="D44" s="230"/>
      <c r="E44" s="230"/>
      <c r="F44" s="230"/>
      <c r="G44" s="15">
        <v>161</v>
      </c>
      <c r="H44" s="33">
        <v>2579515</v>
      </c>
      <c r="I44" s="33">
        <v>351801</v>
      </c>
      <c r="J44" s="33">
        <v>7920339</v>
      </c>
      <c r="K44" s="33">
        <v>2740406</v>
      </c>
    </row>
    <row r="45" spans="1:11" x14ac:dyDescent="0.2">
      <c r="A45" s="230" t="s">
        <v>150</v>
      </c>
      <c r="B45" s="230"/>
      <c r="C45" s="230"/>
      <c r="D45" s="230"/>
      <c r="E45" s="230"/>
      <c r="F45" s="230"/>
      <c r="G45" s="15">
        <v>162</v>
      </c>
      <c r="H45" s="33">
        <v>23848781</v>
      </c>
      <c r="I45" s="33">
        <v>8466543</v>
      </c>
      <c r="J45" s="33">
        <v>13102360</v>
      </c>
      <c r="K45" s="33">
        <v>5194916</v>
      </c>
    </row>
    <row r="46" spans="1:11" x14ac:dyDescent="0.2">
      <c r="A46" s="230" t="s">
        <v>151</v>
      </c>
      <c r="B46" s="230"/>
      <c r="C46" s="230"/>
      <c r="D46" s="230"/>
      <c r="E46" s="230"/>
      <c r="F46" s="230"/>
      <c r="G46" s="15">
        <v>163</v>
      </c>
      <c r="H46" s="33">
        <v>183872</v>
      </c>
      <c r="I46" s="33">
        <v>0</v>
      </c>
      <c r="J46" s="33">
        <v>183873</v>
      </c>
      <c r="K46" s="33">
        <v>34913</v>
      </c>
    </row>
    <row r="47" spans="1:11" x14ac:dyDescent="0.2">
      <c r="A47" s="230" t="s">
        <v>152</v>
      </c>
      <c r="B47" s="230"/>
      <c r="C47" s="230"/>
      <c r="D47" s="230"/>
      <c r="E47" s="230"/>
      <c r="F47" s="230"/>
      <c r="G47" s="15">
        <v>164</v>
      </c>
      <c r="H47" s="33">
        <v>183320</v>
      </c>
      <c r="I47" s="33">
        <v>40227</v>
      </c>
      <c r="J47" s="33">
        <v>2904377</v>
      </c>
      <c r="K47" s="33">
        <v>264274</v>
      </c>
    </row>
    <row r="48" spans="1:11" x14ac:dyDescent="0.2">
      <c r="A48" s="258" t="s">
        <v>153</v>
      </c>
      <c r="B48" s="258"/>
      <c r="C48" s="258"/>
      <c r="D48" s="258"/>
      <c r="E48" s="258"/>
      <c r="F48" s="258"/>
      <c r="G48" s="20">
        <v>165</v>
      </c>
      <c r="H48" s="37">
        <f>SUM(H49:H55)</f>
        <v>33930432</v>
      </c>
      <c r="I48" s="37">
        <f>SUM(I49:I55)</f>
        <v>4483858</v>
      </c>
      <c r="J48" s="37">
        <f>SUM(J49:J55)</f>
        <v>20515130</v>
      </c>
      <c r="K48" s="37">
        <f>SUM(K49:K55)</f>
        <v>5401607</v>
      </c>
    </row>
    <row r="49" spans="1:11" ht="25.15" customHeight="1" x14ac:dyDescent="0.2">
      <c r="A49" s="230" t="s">
        <v>154</v>
      </c>
      <c r="B49" s="230"/>
      <c r="C49" s="230"/>
      <c r="D49" s="230"/>
      <c r="E49" s="230"/>
      <c r="F49" s="230"/>
      <c r="G49" s="15">
        <v>166</v>
      </c>
      <c r="H49" s="33">
        <v>0</v>
      </c>
      <c r="I49" s="33">
        <v>0</v>
      </c>
      <c r="J49" s="33">
        <v>0</v>
      </c>
      <c r="K49" s="33">
        <v>0</v>
      </c>
    </row>
    <row r="50" spans="1:11" x14ac:dyDescent="0.2">
      <c r="A50" s="254" t="s">
        <v>155</v>
      </c>
      <c r="B50" s="254"/>
      <c r="C50" s="254"/>
      <c r="D50" s="254"/>
      <c r="E50" s="254"/>
      <c r="F50" s="254"/>
      <c r="G50" s="15">
        <v>167</v>
      </c>
      <c r="H50" s="33">
        <v>0</v>
      </c>
      <c r="I50" s="33">
        <v>0</v>
      </c>
      <c r="J50" s="33">
        <v>0</v>
      </c>
      <c r="K50" s="33">
        <v>0</v>
      </c>
    </row>
    <row r="51" spans="1:11" x14ac:dyDescent="0.2">
      <c r="A51" s="254" t="s">
        <v>156</v>
      </c>
      <c r="B51" s="254"/>
      <c r="C51" s="254"/>
      <c r="D51" s="254"/>
      <c r="E51" s="254"/>
      <c r="F51" s="254"/>
      <c r="G51" s="15">
        <v>168</v>
      </c>
      <c r="H51" s="33">
        <v>4499707</v>
      </c>
      <c r="I51" s="33">
        <v>1386815</v>
      </c>
      <c r="J51" s="33">
        <v>4148367</v>
      </c>
      <c r="K51" s="33">
        <v>1549073</v>
      </c>
    </row>
    <row r="52" spans="1:11" x14ac:dyDescent="0.2">
      <c r="A52" s="254" t="s">
        <v>157</v>
      </c>
      <c r="B52" s="254"/>
      <c r="C52" s="254"/>
      <c r="D52" s="254"/>
      <c r="E52" s="254"/>
      <c r="F52" s="254"/>
      <c r="G52" s="15">
        <v>169</v>
      </c>
      <c r="H52" s="33">
        <v>29373851</v>
      </c>
      <c r="I52" s="33">
        <v>3084051</v>
      </c>
      <c r="J52" s="33">
        <v>11468795</v>
      </c>
      <c r="K52" s="33">
        <v>3852534</v>
      </c>
    </row>
    <row r="53" spans="1:11" x14ac:dyDescent="0.2">
      <c r="A53" s="254" t="s">
        <v>158</v>
      </c>
      <c r="B53" s="254"/>
      <c r="C53" s="254"/>
      <c r="D53" s="254"/>
      <c r="E53" s="254"/>
      <c r="F53" s="254"/>
      <c r="G53" s="15">
        <v>170</v>
      </c>
      <c r="H53" s="33">
        <v>0</v>
      </c>
      <c r="I53" s="33">
        <v>0</v>
      </c>
      <c r="J53" s="33">
        <v>353127</v>
      </c>
      <c r="K53" s="33">
        <v>0</v>
      </c>
    </row>
    <row r="54" spans="1:11" x14ac:dyDescent="0.2">
      <c r="A54" s="254" t="s">
        <v>159</v>
      </c>
      <c r="B54" s="254"/>
      <c r="C54" s="254"/>
      <c r="D54" s="254"/>
      <c r="E54" s="254"/>
      <c r="F54" s="254"/>
      <c r="G54" s="15">
        <v>171</v>
      </c>
      <c r="H54" s="33">
        <v>0</v>
      </c>
      <c r="I54" s="33">
        <v>0</v>
      </c>
      <c r="J54" s="33">
        <v>0</v>
      </c>
      <c r="K54" s="33">
        <v>0</v>
      </c>
    </row>
    <row r="55" spans="1:11" x14ac:dyDescent="0.2">
      <c r="A55" s="254" t="s">
        <v>160</v>
      </c>
      <c r="B55" s="254"/>
      <c r="C55" s="254"/>
      <c r="D55" s="254"/>
      <c r="E55" s="254"/>
      <c r="F55" s="254"/>
      <c r="G55" s="15">
        <v>172</v>
      </c>
      <c r="H55" s="33">
        <v>56874</v>
      </c>
      <c r="I55" s="33">
        <v>12992</v>
      </c>
      <c r="J55" s="33">
        <v>4544841</v>
      </c>
      <c r="K55" s="33">
        <v>0</v>
      </c>
    </row>
    <row r="56" spans="1:11" ht="22.15" customHeight="1" x14ac:dyDescent="0.2">
      <c r="A56" s="263" t="s">
        <v>161</v>
      </c>
      <c r="B56" s="263"/>
      <c r="C56" s="263"/>
      <c r="D56" s="263"/>
      <c r="E56" s="263"/>
      <c r="F56" s="263"/>
      <c r="G56" s="15">
        <v>173</v>
      </c>
      <c r="H56" s="33">
        <v>24871758</v>
      </c>
      <c r="I56" s="33">
        <v>11891455</v>
      </c>
      <c r="J56" s="33">
        <v>13630673</v>
      </c>
      <c r="K56" s="33">
        <v>9310948</v>
      </c>
    </row>
    <row r="57" spans="1:11" x14ac:dyDescent="0.2">
      <c r="A57" s="263" t="s">
        <v>162</v>
      </c>
      <c r="B57" s="263"/>
      <c r="C57" s="263"/>
      <c r="D57" s="263"/>
      <c r="E57" s="263"/>
      <c r="F57" s="263"/>
      <c r="G57" s="15">
        <v>174</v>
      </c>
      <c r="H57" s="33">
        <v>0</v>
      </c>
      <c r="I57" s="33">
        <v>0</v>
      </c>
      <c r="J57" s="33">
        <v>0</v>
      </c>
      <c r="K57" s="33">
        <v>0</v>
      </c>
    </row>
    <row r="58" spans="1:11" ht="24.6" customHeight="1" x14ac:dyDescent="0.2">
      <c r="A58" s="263" t="s">
        <v>163</v>
      </c>
      <c r="B58" s="263"/>
      <c r="C58" s="263"/>
      <c r="D58" s="263"/>
      <c r="E58" s="263"/>
      <c r="F58" s="263"/>
      <c r="G58" s="15">
        <v>175</v>
      </c>
      <c r="H58" s="33">
        <v>0</v>
      </c>
      <c r="I58" s="33">
        <v>0</v>
      </c>
      <c r="J58" s="33">
        <v>0</v>
      </c>
      <c r="K58" s="33">
        <v>0</v>
      </c>
    </row>
    <row r="59" spans="1:11" x14ac:dyDescent="0.2">
      <c r="A59" s="263" t="s">
        <v>164</v>
      </c>
      <c r="B59" s="263"/>
      <c r="C59" s="263"/>
      <c r="D59" s="263"/>
      <c r="E59" s="263"/>
      <c r="F59" s="263"/>
      <c r="G59" s="15">
        <v>176</v>
      </c>
      <c r="H59" s="33">
        <v>0</v>
      </c>
      <c r="I59" s="33">
        <v>0</v>
      </c>
      <c r="J59" s="33">
        <v>1420037</v>
      </c>
      <c r="K59" s="33">
        <v>463195</v>
      </c>
    </row>
    <row r="60" spans="1:11" x14ac:dyDescent="0.2">
      <c r="A60" s="258" t="s">
        <v>165</v>
      </c>
      <c r="B60" s="258"/>
      <c r="C60" s="258"/>
      <c r="D60" s="258"/>
      <c r="E60" s="258"/>
      <c r="F60" s="258"/>
      <c r="G60" s="20">
        <v>177</v>
      </c>
      <c r="H60" s="37">
        <f>H8+H37+H56+H57</f>
        <v>2021102748</v>
      </c>
      <c r="I60" s="37">
        <f t="shared" ref="I60:K60" si="0">I8+I37+I56+I57</f>
        <v>698208864</v>
      </c>
      <c r="J60" s="37">
        <f t="shared" si="0"/>
        <v>1973191011</v>
      </c>
      <c r="K60" s="37">
        <f t="shared" si="0"/>
        <v>652160695</v>
      </c>
    </row>
    <row r="61" spans="1:11" x14ac:dyDescent="0.2">
      <c r="A61" s="258" t="s">
        <v>166</v>
      </c>
      <c r="B61" s="258"/>
      <c r="C61" s="258"/>
      <c r="D61" s="258"/>
      <c r="E61" s="258"/>
      <c r="F61" s="258"/>
      <c r="G61" s="20">
        <v>178</v>
      </c>
      <c r="H61" s="37">
        <f>H14+H48+H58+H59</f>
        <v>1935289108</v>
      </c>
      <c r="I61" s="37">
        <f t="shared" ref="I61:K61" si="1">I14+I48+I58+I59</f>
        <v>658011125</v>
      </c>
      <c r="J61" s="37">
        <f t="shared" si="1"/>
        <v>1938793307</v>
      </c>
      <c r="K61" s="37">
        <f t="shared" si="1"/>
        <v>644275136</v>
      </c>
    </row>
    <row r="62" spans="1:11" x14ac:dyDescent="0.2">
      <c r="A62" s="258" t="s">
        <v>167</v>
      </c>
      <c r="B62" s="258"/>
      <c r="C62" s="258"/>
      <c r="D62" s="258"/>
      <c r="E62" s="258"/>
      <c r="F62" s="258"/>
      <c r="G62" s="20">
        <v>179</v>
      </c>
      <c r="H62" s="37">
        <f>H60-H61</f>
        <v>85813640</v>
      </c>
      <c r="I62" s="37">
        <f t="shared" ref="I62:K62" si="2">I60-I61</f>
        <v>40197739</v>
      </c>
      <c r="J62" s="37">
        <f t="shared" si="2"/>
        <v>34397704</v>
      </c>
      <c r="K62" s="37">
        <f t="shared" si="2"/>
        <v>7885559</v>
      </c>
    </row>
    <row r="63" spans="1:11" x14ac:dyDescent="0.2">
      <c r="A63" s="257" t="s">
        <v>168</v>
      </c>
      <c r="B63" s="257"/>
      <c r="C63" s="257"/>
      <c r="D63" s="257"/>
      <c r="E63" s="257"/>
      <c r="F63" s="257"/>
      <c r="G63" s="20">
        <v>180</v>
      </c>
      <c r="H63" s="37">
        <f>+IF((H60-H61)&gt;0,(H60-H61),0)</f>
        <v>85813640</v>
      </c>
      <c r="I63" s="37">
        <f t="shared" ref="I63:K63" si="3">+IF((I60-I61)&gt;0,(I60-I61),0)</f>
        <v>40197739</v>
      </c>
      <c r="J63" s="37">
        <f t="shared" si="3"/>
        <v>34397704</v>
      </c>
      <c r="K63" s="37">
        <f t="shared" si="3"/>
        <v>7885559</v>
      </c>
    </row>
    <row r="64" spans="1:11" x14ac:dyDescent="0.2">
      <c r="A64" s="257" t="s">
        <v>169</v>
      </c>
      <c r="B64" s="257"/>
      <c r="C64" s="257"/>
      <c r="D64" s="257"/>
      <c r="E64" s="257"/>
      <c r="F64" s="257"/>
      <c r="G64" s="20">
        <v>181</v>
      </c>
      <c r="H64" s="37">
        <f>+IF((H60-H61)&lt;0,(H60-H61),0)</f>
        <v>0</v>
      </c>
      <c r="I64" s="37">
        <f t="shared" ref="I64:K64" si="4">+IF((I60-I61)&lt;0,(I60-I61),0)</f>
        <v>0</v>
      </c>
      <c r="J64" s="37">
        <f t="shared" si="4"/>
        <v>0</v>
      </c>
      <c r="K64" s="37">
        <f t="shared" si="4"/>
        <v>0</v>
      </c>
    </row>
    <row r="65" spans="1:11" x14ac:dyDescent="0.2">
      <c r="A65" s="263" t="s">
        <v>115</v>
      </c>
      <c r="B65" s="263"/>
      <c r="C65" s="263"/>
      <c r="D65" s="263"/>
      <c r="E65" s="263"/>
      <c r="F65" s="263"/>
      <c r="G65" s="15">
        <v>182</v>
      </c>
      <c r="H65" s="33">
        <v>14254240</v>
      </c>
      <c r="I65" s="33">
        <v>4506828</v>
      </c>
      <c r="J65" s="33">
        <v>14253411</v>
      </c>
      <c r="K65" s="33">
        <v>3986105</v>
      </c>
    </row>
    <row r="66" spans="1:11" x14ac:dyDescent="0.2">
      <c r="A66" s="258" t="s">
        <v>170</v>
      </c>
      <c r="B66" s="258"/>
      <c r="C66" s="258"/>
      <c r="D66" s="258"/>
      <c r="E66" s="258"/>
      <c r="F66" s="258"/>
      <c r="G66" s="20">
        <v>183</v>
      </c>
      <c r="H66" s="37">
        <f>H62-H65</f>
        <v>71559400</v>
      </c>
      <c r="I66" s="37">
        <f t="shared" ref="I66:K66" si="5">I62-I65</f>
        <v>35690911</v>
      </c>
      <c r="J66" s="37">
        <f t="shared" si="5"/>
        <v>20144293</v>
      </c>
      <c r="K66" s="37">
        <f t="shared" si="5"/>
        <v>3899454</v>
      </c>
    </row>
    <row r="67" spans="1:11" x14ac:dyDescent="0.2">
      <c r="A67" s="257" t="s">
        <v>171</v>
      </c>
      <c r="B67" s="257"/>
      <c r="C67" s="257"/>
      <c r="D67" s="257"/>
      <c r="E67" s="257"/>
      <c r="F67" s="257"/>
      <c r="G67" s="20">
        <v>184</v>
      </c>
      <c r="H67" s="37">
        <f>+IF((H62-H65)&gt;0,(H62-H65),0)</f>
        <v>71559400</v>
      </c>
      <c r="I67" s="37">
        <f t="shared" ref="I67:K67" si="6">+IF((I62-I65)&gt;0,(I62-I65),0)</f>
        <v>35690911</v>
      </c>
      <c r="J67" s="37">
        <f t="shared" si="6"/>
        <v>20144293</v>
      </c>
      <c r="K67" s="37">
        <f t="shared" si="6"/>
        <v>3899454</v>
      </c>
    </row>
    <row r="68" spans="1:11" x14ac:dyDescent="0.2">
      <c r="A68" s="257" t="s">
        <v>172</v>
      </c>
      <c r="B68" s="257"/>
      <c r="C68" s="257"/>
      <c r="D68" s="257"/>
      <c r="E68" s="257"/>
      <c r="F68" s="257"/>
      <c r="G68" s="20">
        <v>185</v>
      </c>
      <c r="H68" s="37">
        <f>+IF((H62-H65)&lt;0,(H62-H65),0)</f>
        <v>0</v>
      </c>
      <c r="I68" s="37">
        <f t="shared" ref="I68:K68" si="7">+IF((I62-I65)&lt;0,(I62-I65),0)</f>
        <v>0</v>
      </c>
      <c r="J68" s="37">
        <f t="shared" si="7"/>
        <v>0</v>
      </c>
      <c r="K68" s="37">
        <f t="shared" si="7"/>
        <v>0</v>
      </c>
    </row>
    <row r="69" spans="1:11" x14ac:dyDescent="0.2">
      <c r="A69" s="235" t="s">
        <v>173</v>
      </c>
      <c r="B69" s="235"/>
      <c r="C69" s="235"/>
      <c r="D69" s="235"/>
      <c r="E69" s="235"/>
      <c r="F69" s="235"/>
      <c r="G69" s="255"/>
      <c r="H69" s="255"/>
      <c r="I69" s="255"/>
      <c r="J69" s="256"/>
      <c r="K69" s="256"/>
    </row>
    <row r="70" spans="1:11" ht="22.15" customHeight="1" x14ac:dyDescent="0.2">
      <c r="A70" s="258" t="s">
        <v>174</v>
      </c>
      <c r="B70" s="258"/>
      <c r="C70" s="258"/>
      <c r="D70" s="258"/>
      <c r="E70" s="258"/>
      <c r="F70" s="258"/>
      <c r="G70" s="20">
        <v>186</v>
      </c>
      <c r="H70" s="37">
        <f>H71-H72</f>
        <v>0</v>
      </c>
      <c r="I70" s="37">
        <f>I71-I72</f>
        <v>0</v>
      </c>
      <c r="J70" s="37">
        <f>J71-J72</f>
        <v>0</v>
      </c>
      <c r="K70" s="37">
        <f>K71-K72</f>
        <v>0</v>
      </c>
    </row>
    <row r="71" spans="1:11" x14ac:dyDescent="0.2">
      <c r="A71" s="254" t="s">
        <v>175</v>
      </c>
      <c r="B71" s="254"/>
      <c r="C71" s="254"/>
      <c r="D71" s="254"/>
      <c r="E71" s="254"/>
      <c r="F71" s="254"/>
      <c r="G71" s="15">
        <v>187</v>
      </c>
      <c r="H71" s="33">
        <v>0</v>
      </c>
      <c r="I71" s="33">
        <v>0</v>
      </c>
      <c r="J71" s="33">
        <v>0</v>
      </c>
      <c r="K71" s="33">
        <v>0</v>
      </c>
    </row>
    <row r="72" spans="1:11" x14ac:dyDescent="0.2">
      <c r="A72" s="254" t="s">
        <v>176</v>
      </c>
      <c r="B72" s="254"/>
      <c r="C72" s="254"/>
      <c r="D72" s="254"/>
      <c r="E72" s="254"/>
      <c r="F72" s="254"/>
      <c r="G72" s="15">
        <v>188</v>
      </c>
      <c r="H72" s="33">
        <v>0</v>
      </c>
      <c r="I72" s="33">
        <v>0</v>
      </c>
      <c r="J72" s="33">
        <v>0</v>
      </c>
      <c r="K72" s="33">
        <v>0</v>
      </c>
    </row>
    <row r="73" spans="1:11" x14ac:dyDescent="0.2">
      <c r="A73" s="263" t="s">
        <v>177</v>
      </c>
      <c r="B73" s="263"/>
      <c r="C73" s="263"/>
      <c r="D73" s="263"/>
      <c r="E73" s="263"/>
      <c r="F73" s="263"/>
      <c r="G73" s="15">
        <v>189</v>
      </c>
      <c r="H73" s="33">
        <v>0</v>
      </c>
      <c r="I73" s="33">
        <v>0</v>
      </c>
      <c r="J73" s="33">
        <v>0</v>
      </c>
      <c r="K73" s="33">
        <v>0</v>
      </c>
    </row>
    <row r="74" spans="1:11" x14ac:dyDescent="0.2">
      <c r="A74" s="257" t="s">
        <v>178</v>
      </c>
      <c r="B74" s="257"/>
      <c r="C74" s="257"/>
      <c r="D74" s="257"/>
      <c r="E74" s="257"/>
      <c r="F74" s="257"/>
      <c r="G74" s="20">
        <v>190</v>
      </c>
      <c r="H74" s="121">
        <v>0</v>
      </c>
      <c r="I74" s="121">
        <v>0</v>
      </c>
      <c r="J74" s="121">
        <v>0</v>
      </c>
      <c r="K74" s="121">
        <v>0</v>
      </c>
    </row>
    <row r="75" spans="1:11" x14ac:dyDescent="0.2">
      <c r="A75" s="257" t="s">
        <v>179</v>
      </c>
      <c r="B75" s="257"/>
      <c r="C75" s="257"/>
      <c r="D75" s="257"/>
      <c r="E75" s="257"/>
      <c r="F75" s="257"/>
      <c r="G75" s="20">
        <v>191</v>
      </c>
      <c r="H75" s="121">
        <v>0</v>
      </c>
      <c r="I75" s="121">
        <v>0</v>
      </c>
      <c r="J75" s="121">
        <v>0</v>
      </c>
      <c r="K75" s="121">
        <v>0</v>
      </c>
    </row>
    <row r="76" spans="1:11" x14ac:dyDescent="0.2">
      <c r="A76" s="235" t="s">
        <v>180</v>
      </c>
      <c r="B76" s="235"/>
      <c r="C76" s="235"/>
      <c r="D76" s="235"/>
      <c r="E76" s="235"/>
      <c r="F76" s="235"/>
      <c r="G76" s="255"/>
      <c r="H76" s="255"/>
      <c r="I76" s="255"/>
      <c r="J76" s="256"/>
      <c r="K76" s="256"/>
    </row>
    <row r="77" spans="1:11" x14ac:dyDescent="0.2">
      <c r="A77" s="258" t="s">
        <v>181</v>
      </c>
      <c r="B77" s="258"/>
      <c r="C77" s="258"/>
      <c r="D77" s="258"/>
      <c r="E77" s="258"/>
      <c r="F77" s="258"/>
      <c r="G77" s="20">
        <v>192</v>
      </c>
      <c r="H77" s="121">
        <v>0</v>
      </c>
      <c r="I77" s="121">
        <v>0</v>
      </c>
      <c r="J77" s="121">
        <v>0</v>
      </c>
      <c r="K77" s="121">
        <v>0</v>
      </c>
    </row>
    <row r="78" spans="1:11" x14ac:dyDescent="0.2">
      <c r="A78" s="254" t="s">
        <v>182</v>
      </c>
      <c r="B78" s="254"/>
      <c r="C78" s="254"/>
      <c r="D78" s="254"/>
      <c r="E78" s="254"/>
      <c r="F78" s="254"/>
      <c r="G78" s="15">
        <v>193</v>
      </c>
      <c r="H78" s="38">
        <v>0</v>
      </c>
      <c r="I78" s="38">
        <v>0</v>
      </c>
      <c r="J78" s="38">
        <v>0</v>
      </c>
      <c r="K78" s="38">
        <v>0</v>
      </c>
    </row>
    <row r="79" spans="1:11" x14ac:dyDescent="0.2">
      <c r="A79" s="254" t="s">
        <v>183</v>
      </c>
      <c r="B79" s="254"/>
      <c r="C79" s="254"/>
      <c r="D79" s="254"/>
      <c r="E79" s="254"/>
      <c r="F79" s="254"/>
      <c r="G79" s="15">
        <v>194</v>
      </c>
      <c r="H79" s="38">
        <v>0</v>
      </c>
      <c r="I79" s="38">
        <v>0</v>
      </c>
      <c r="J79" s="38">
        <v>0</v>
      </c>
      <c r="K79" s="38">
        <v>0</v>
      </c>
    </row>
    <row r="80" spans="1:11" x14ac:dyDescent="0.2">
      <c r="A80" s="258" t="s">
        <v>184</v>
      </c>
      <c r="B80" s="258"/>
      <c r="C80" s="258"/>
      <c r="D80" s="258"/>
      <c r="E80" s="258"/>
      <c r="F80" s="258"/>
      <c r="G80" s="20">
        <v>195</v>
      </c>
      <c r="H80" s="121">
        <v>0</v>
      </c>
      <c r="I80" s="121">
        <v>0</v>
      </c>
      <c r="J80" s="121">
        <v>0</v>
      </c>
      <c r="K80" s="121">
        <v>0</v>
      </c>
    </row>
    <row r="81" spans="1:11" x14ac:dyDescent="0.2">
      <c r="A81" s="258" t="s">
        <v>185</v>
      </c>
      <c r="B81" s="258"/>
      <c r="C81" s="258"/>
      <c r="D81" s="258"/>
      <c r="E81" s="258"/>
      <c r="F81" s="258"/>
      <c r="G81" s="20">
        <v>196</v>
      </c>
      <c r="H81" s="121">
        <v>0</v>
      </c>
      <c r="I81" s="121">
        <v>0</v>
      </c>
      <c r="J81" s="121">
        <v>0</v>
      </c>
      <c r="K81" s="121">
        <v>0</v>
      </c>
    </row>
    <row r="82" spans="1:11" x14ac:dyDescent="0.2">
      <c r="A82" s="257" t="s">
        <v>186</v>
      </c>
      <c r="B82" s="257"/>
      <c r="C82" s="257"/>
      <c r="D82" s="257"/>
      <c r="E82" s="257"/>
      <c r="F82" s="257"/>
      <c r="G82" s="20">
        <v>197</v>
      </c>
      <c r="H82" s="121">
        <v>0</v>
      </c>
      <c r="I82" s="121">
        <v>0</v>
      </c>
      <c r="J82" s="121">
        <v>0</v>
      </c>
      <c r="K82" s="121">
        <v>0</v>
      </c>
    </row>
    <row r="83" spans="1:11" x14ac:dyDescent="0.2">
      <c r="A83" s="257" t="s">
        <v>187</v>
      </c>
      <c r="B83" s="257"/>
      <c r="C83" s="257"/>
      <c r="D83" s="257"/>
      <c r="E83" s="257"/>
      <c r="F83" s="257"/>
      <c r="G83" s="20">
        <v>198</v>
      </c>
      <c r="H83" s="121">
        <v>0</v>
      </c>
      <c r="I83" s="121">
        <v>0</v>
      </c>
      <c r="J83" s="121">
        <v>0</v>
      </c>
      <c r="K83" s="121">
        <v>0</v>
      </c>
    </row>
    <row r="84" spans="1:11" x14ac:dyDescent="0.2">
      <c r="A84" s="235" t="s">
        <v>116</v>
      </c>
      <c r="B84" s="235"/>
      <c r="C84" s="235"/>
      <c r="D84" s="235"/>
      <c r="E84" s="235"/>
      <c r="F84" s="235"/>
      <c r="G84" s="255"/>
      <c r="H84" s="255"/>
      <c r="I84" s="255"/>
      <c r="J84" s="256"/>
      <c r="K84" s="256"/>
    </row>
    <row r="85" spans="1:11" x14ac:dyDescent="0.2">
      <c r="A85" s="252" t="s">
        <v>188</v>
      </c>
      <c r="B85" s="252"/>
      <c r="C85" s="252"/>
      <c r="D85" s="252"/>
      <c r="E85" s="252"/>
      <c r="F85" s="252"/>
      <c r="G85" s="20">
        <v>199</v>
      </c>
      <c r="H85" s="39">
        <f>H86+H87</f>
        <v>71559400</v>
      </c>
      <c r="I85" s="39">
        <f>I86+I87</f>
        <v>35690911</v>
      </c>
      <c r="J85" s="39">
        <f>J86+J87</f>
        <v>20144293</v>
      </c>
      <c r="K85" s="39">
        <f>K86+K87</f>
        <v>3899454</v>
      </c>
    </row>
    <row r="86" spans="1:11" x14ac:dyDescent="0.2">
      <c r="A86" s="253" t="s">
        <v>189</v>
      </c>
      <c r="B86" s="253"/>
      <c r="C86" s="253"/>
      <c r="D86" s="253"/>
      <c r="E86" s="253"/>
      <c r="F86" s="253"/>
      <c r="G86" s="15">
        <v>200</v>
      </c>
      <c r="H86" s="40">
        <v>55220671</v>
      </c>
      <c r="I86" s="40">
        <v>28780420</v>
      </c>
      <c r="J86" s="40">
        <v>4236125</v>
      </c>
      <c r="K86" s="40">
        <v>-1500426</v>
      </c>
    </row>
    <row r="87" spans="1:11" x14ac:dyDescent="0.2">
      <c r="A87" s="253" t="s">
        <v>190</v>
      </c>
      <c r="B87" s="253"/>
      <c r="C87" s="253"/>
      <c r="D87" s="253"/>
      <c r="E87" s="253"/>
      <c r="F87" s="253"/>
      <c r="G87" s="15">
        <v>201</v>
      </c>
      <c r="H87" s="40">
        <v>16338729</v>
      </c>
      <c r="I87" s="40">
        <v>6910491</v>
      </c>
      <c r="J87" s="40">
        <v>15908168</v>
      </c>
      <c r="K87" s="40">
        <v>5399880</v>
      </c>
    </row>
    <row r="88" spans="1:11" x14ac:dyDescent="0.2">
      <c r="A88" s="261" t="s">
        <v>118</v>
      </c>
      <c r="B88" s="261"/>
      <c r="C88" s="261"/>
      <c r="D88" s="261"/>
      <c r="E88" s="261"/>
      <c r="F88" s="261"/>
      <c r="G88" s="262"/>
      <c r="H88" s="262"/>
      <c r="I88" s="262"/>
      <c r="J88" s="256"/>
      <c r="K88" s="256"/>
    </row>
    <row r="89" spans="1:11" x14ac:dyDescent="0.2">
      <c r="A89" s="231" t="s">
        <v>191</v>
      </c>
      <c r="B89" s="231"/>
      <c r="C89" s="231"/>
      <c r="D89" s="231"/>
      <c r="E89" s="231"/>
      <c r="F89" s="231"/>
      <c r="G89" s="15">
        <v>202</v>
      </c>
      <c r="H89" s="40">
        <v>71559400</v>
      </c>
      <c r="I89" s="40">
        <v>35690911</v>
      </c>
      <c r="J89" s="40">
        <v>20144293</v>
      </c>
      <c r="K89" s="40">
        <v>3899454</v>
      </c>
    </row>
    <row r="90" spans="1:11" ht="24" customHeight="1" x14ac:dyDescent="0.2">
      <c r="A90" s="251" t="s">
        <v>192</v>
      </c>
      <c r="B90" s="251"/>
      <c r="C90" s="251"/>
      <c r="D90" s="251"/>
      <c r="E90" s="251"/>
      <c r="F90" s="251"/>
      <c r="G90" s="20">
        <v>203</v>
      </c>
      <c r="H90" s="39">
        <f>SUM(H91:H98)</f>
        <v>-575032</v>
      </c>
      <c r="I90" s="39">
        <f>SUM(I91:I98)</f>
        <v>494930</v>
      </c>
      <c r="J90" s="39">
        <f>SUM(J91:J98)</f>
        <v>-196151</v>
      </c>
      <c r="K90" s="39">
        <f>SUM(K91:K98)</f>
        <v>-307731</v>
      </c>
    </row>
    <row r="91" spans="1:11" x14ac:dyDescent="0.2">
      <c r="A91" s="254" t="s">
        <v>193</v>
      </c>
      <c r="B91" s="254"/>
      <c r="C91" s="254"/>
      <c r="D91" s="254"/>
      <c r="E91" s="254"/>
      <c r="F91" s="254"/>
      <c r="G91" s="15">
        <v>204</v>
      </c>
      <c r="H91" s="40">
        <v>-575032</v>
      </c>
      <c r="I91" s="40">
        <v>494930</v>
      </c>
      <c r="J91" s="40">
        <v>-196151</v>
      </c>
      <c r="K91" s="40">
        <v>-307731</v>
      </c>
    </row>
    <row r="92" spans="1:11" ht="22.15" customHeight="1" x14ac:dyDescent="0.2">
      <c r="A92" s="254" t="s">
        <v>194</v>
      </c>
      <c r="B92" s="254"/>
      <c r="C92" s="254"/>
      <c r="D92" s="254"/>
      <c r="E92" s="254"/>
      <c r="F92" s="254"/>
      <c r="G92" s="15">
        <v>205</v>
      </c>
      <c r="H92" s="40">
        <v>0</v>
      </c>
      <c r="I92" s="40">
        <v>0</v>
      </c>
      <c r="J92" s="40">
        <v>0</v>
      </c>
      <c r="K92" s="40">
        <v>0</v>
      </c>
    </row>
    <row r="93" spans="1:11" ht="22.15" customHeight="1" x14ac:dyDescent="0.2">
      <c r="A93" s="254" t="s">
        <v>195</v>
      </c>
      <c r="B93" s="254"/>
      <c r="C93" s="254"/>
      <c r="D93" s="254"/>
      <c r="E93" s="254"/>
      <c r="F93" s="254"/>
      <c r="G93" s="15">
        <v>206</v>
      </c>
      <c r="H93" s="40">
        <v>0</v>
      </c>
      <c r="I93" s="40">
        <v>0</v>
      </c>
      <c r="J93" s="40">
        <v>0</v>
      </c>
      <c r="K93" s="40">
        <v>0</v>
      </c>
    </row>
    <row r="94" spans="1:11" ht="22.15" customHeight="1" x14ac:dyDescent="0.2">
      <c r="A94" s="254" t="s">
        <v>196</v>
      </c>
      <c r="B94" s="254"/>
      <c r="C94" s="254"/>
      <c r="D94" s="254"/>
      <c r="E94" s="254"/>
      <c r="F94" s="254"/>
      <c r="G94" s="15">
        <v>207</v>
      </c>
      <c r="H94" s="40">
        <v>0</v>
      </c>
      <c r="I94" s="40">
        <v>0</v>
      </c>
      <c r="J94" s="40">
        <v>0</v>
      </c>
      <c r="K94" s="40">
        <v>0</v>
      </c>
    </row>
    <row r="95" spans="1:11" ht="22.15" customHeight="1" x14ac:dyDescent="0.2">
      <c r="A95" s="254" t="s">
        <v>197</v>
      </c>
      <c r="B95" s="254"/>
      <c r="C95" s="254"/>
      <c r="D95" s="254"/>
      <c r="E95" s="254"/>
      <c r="F95" s="254"/>
      <c r="G95" s="15">
        <v>208</v>
      </c>
      <c r="H95" s="40">
        <v>0</v>
      </c>
      <c r="I95" s="40">
        <v>0</v>
      </c>
      <c r="J95" s="40">
        <v>0</v>
      </c>
      <c r="K95" s="40">
        <v>0</v>
      </c>
    </row>
    <row r="96" spans="1:11" ht="22.15" customHeight="1" x14ac:dyDescent="0.2">
      <c r="A96" s="254" t="s">
        <v>198</v>
      </c>
      <c r="B96" s="254"/>
      <c r="C96" s="254"/>
      <c r="D96" s="254"/>
      <c r="E96" s="254"/>
      <c r="F96" s="254"/>
      <c r="G96" s="15">
        <v>209</v>
      </c>
      <c r="H96" s="40">
        <v>0</v>
      </c>
      <c r="I96" s="40">
        <v>0</v>
      </c>
      <c r="J96" s="40">
        <v>0</v>
      </c>
      <c r="K96" s="40">
        <v>0</v>
      </c>
    </row>
    <row r="97" spans="1:11" x14ac:dyDescent="0.2">
      <c r="A97" s="254" t="s">
        <v>199</v>
      </c>
      <c r="B97" s="254"/>
      <c r="C97" s="254"/>
      <c r="D97" s="254"/>
      <c r="E97" s="254"/>
      <c r="F97" s="254"/>
      <c r="G97" s="15">
        <v>210</v>
      </c>
      <c r="H97" s="40">
        <v>0</v>
      </c>
      <c r="I97" s="40">
        <v>0</v>
      </c>
      <c r="J97" s="40">
        <v>0</v>
      </c>
      <c r="K97" s="40">
        <v>0</v>
      </c>
    </row>
    <row r="98" spans="1:11" x14ac:dyDescent="0.2">
      <c r="A98" s="254" t="s">
        <v>200</v>
      </c>
      <c r="B98" s="254"/>
      <c r="C98" s="254"/>
      <c r="D98" s="254"/>
      <c r="E98" s="254"/>
      <c r="F98" s="254"/>
      <c r="G98" s="15">
        <v>211</v>
      </c>
      <c r="H98" s="40">
        <v>0</v>
      </c>
      <c r="I98" s="40">
        <v>0</v>
      </c>
      <c r="J98" s="40">
        <v>0</v>
      </c>
      <c r="K98" s="40">
        <v>0</v>
      </c>
    </row>
    <row r="99" spans="1:11" x14ac:dyDescent="0.2">
      <c r="A99" s="231" t="s">
        <v>119</v>
      </c>
      <c r="B99" s="231"/>
      <c r="C99" s="231"/>
      <c r="D99" s="231"/>
      <c r="E99" s="231"/>
      <c r="F99" s="231"/>
      <c r="G99" s="15">
        <v>212</v>
      </c>
      <c r="H99" s="40">
        <v>0</v>
      </c>
      <c r="I99" s="40">
        <v>0</v>
      </c>
      <c r="J99" s="40">
        <v>0</v>
      </c>
      <c r="K99" s="40">
        <v>0</v>
      </c>
    </row>
    <row r="100" spans="1:11" ht="22.9" customHeight="1" x14ac:dyDescent="0.2">
      <c r="A100" s="251" t="s">
        <v>201</v>
      </c>
      <c r="B100" s="251"/>
      <c r="C100" s="251"/>
      <c r="D100" s="251"/>
      <c r="E100" s="251"/>
      <c r="F100" s="251"/>
      <c r="G100" s="20">
        <v>213</v>
      </c>
      <c r="H100" s="39">
        <f>H90-H99</f>
        <v>-575032</v>
      </c>
      <c r="I100" s="39">
        <f>I90-I99</f>
        <v>494930</v>
      </c>
      <c r="J100" s="39">
        <f>J90-J99</f>
        <v>-196151</v>
      </c>
      <c r="K100" s="39">
        <f>K90-K99</f>
        <v>-307731</v>
      </c>
    </row>
    <row r="101" spans="1:11" x14ac:dyDescent="0.2">
      <c r="A101" s="251" t="s">
        <v>202</v>
      </c>
      <c r="B101" s="251"/>
      <c r="C101" s="251"/>
      <c r="D101" s="251"/>
      <c r="E101" s="251"/>
      <c r="F101" s="251"/>
      <c r="G101" s="20">
        <v>214</v>
      </c>
      <c r="H101" s="39">
        <f>H89+H100</f>
        <v>70984368</v>
      </c>
      <c r="I101" s="39">
        <f>I89+I100</f>
        <v>36185841</v>
      </c>
      <c r="J101" s="39">
        <f>J89+J100</f>
        <v>19948142</v>
      </c>
      <c r="K101" s="39">
        <f>K89+K100</f>
        <v>3591723</v>
      </c>
    </row>
    <row r="102" spans="1:11" x14ac:dyDescent="0.2">
      <c r="A102" s="235" t="s">
        <v>203</v>
      </c>
      <c r="B102" s="235"/>
      <c r="C102" s="235"/>
      <c r="D102" s="235"/>
      <c r="E102" s="235"/>
      <c r="F102" s="235"/>
      <c r="G102" s="255"/>
      <c r="H102" s="255"/>
      <c r="I102" s="255"/>
      <c r="J102" s="256"/>
      <c r="K102" s="256"/>
    </row>
    <row r="103" spans="1:11" x14ac:dyDescent="0.2">
      <c r="A103" s="252" t="s">
        <v>204</v>
      </c>
      <c r="B103" s="252"/>
      <c r="C103" s="252"/>
      <c r="D103" s="252"/>
      <c r="E103" s="252"/>
      <c r="F103" s="252"/>
      <c r="G103" s="20">
        <v>215</v>
      </c>
      <c r="H103" s="39">
        <f>H104+H105</f>
        <v>70984368</v>
      </c>
      <c r="I103" s="39">
        <f>I104+I105</f>
        <v>36185841</v>
      </c>
      <c r="J103" s="39">
        <f>J104+J105</f>
        <v>19948142</v>
      </c>
      <c r="K103" s="39">
        <f>K104+K105</f>
        <v>3591723</v>
      </c>
    </row>
    <row r="104" spans="1:11" x14ac:dyDescent="0.2">
      <c r="A104" s="253" t="s">
        <v>117</v>
      </c>
      <c r="B104" s="253"/>
      <c r="C104" s="253"/>
      <c r="D104" s="253"/>
      <c r="E104" s="253"/>
      <c r="F104" s="253"/>
      <c r="G104" s="15">
        <v>216</v>
      </c>
      <c r="H104" s="40">
        <v>54917456</v>
      </c>
      <c r="I104" s="40">
        <v>29041396</v>
      </c>
      <c r="J104" s="40">
        <v>4132694</v>
      </c>
      <c r="K104" s="40">
        <v>-1662693</v>
      </c>
    </row>
    <row r="105" spans="1:11" x14ac:dyDescent="0.2">
      <c r="A105" s="253" t="s">
        <v>205</v>
      </c>
      <c r="B105" s="253"/>
      <c r="C105" s="253"/>
      <c r="D105" s="253"/>
      <c r="E105" s="253"/>
      <c r="F105" s="253"/>
      <c r="G105" s="15">
        <v>217</v>
      </c>
      <c r="H105" s="40">
        <v>16066912</v>
      </c>
      <c r="I105" s="40">
        <v>7144445</v>
      </c>
      <c r="J105" s="40">
        <v>15815448</v>
      </c>
      <c r="K105" s="40">
        <v>5254416</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4" right="0.17" top="1" bottom="1.06" header="0.5" footer="0.5"/>
  <pageSetup paperSize="9" scale="7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topLeftCell="B1" zoomScale="110" zoomScaleNormal="100" workbookViewId="0">
      <selection activeCell="I59" sqref="I59"/>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304" t="s">
        <v>206</v>
      </c>
      <c r="B1" s="305"/>
      <c r="C1" s="305"/>
      <c r="D1" s="305"/>
      <c r="E1" s="305"/>
      <c r="F1" s="305"/>
      <c r="G1" s="305"/>
      <c r="H1" s="305"/>
      <c r="I1" s="305"/>
    </row>
    <row r="2" spans="1:9" x14ac:dyDescent="0.2">
      <c r="A2" s="264" t="s">
        <v>467</v>
      </c>
      <c r="B2" s="240"/>
      <c r="C2" s="240"/>
      <c r="D2" s="240"/>
      <c r="E2" s="240"/>
      <c r="F2" s="240"/>
      <c r="G2" s="240"/>
      <c r="H2" s="240"/>
      <c r="I2" s="240"/>
    </row>
    <row r="3" spans="1:9" x14ac:dyDescent="0.2">
      <c r="A3" s="307" t="s">
        <v>355</v>
      </c>
      <c r="B3" s="308"/>
      <c r="C3" s="308"/>
      <c r="D3" s="308"/>
      <c r="E3" s="308"/>
      <c r="F3" s="308"/>
      <c r="G3" s="308"/>
      <c r="H3" s="308"/>
      <c r="I3" s="308"/>
    </row>
    <row r="4" spans="1:9" ht="12.75" customHeight="1" x14ac:dyDescent="0.2">
      <c r="A4" s="306" t="s">
        <v>468</v>
      </c>
      <c r="B4" s="244"/>
      <c r="C4" s="244"/>
      <c r="D4" s="244"/>
      <c r="E4" s="244"/>
      <c r="F4" s="244"/>
      <c r="G4" s="244"/>
      <c r="H4" s="244"/>
      <c r="I4" s="245"/>
    </row>
    <row r="5" spans="1:9" ht="24" thickBot="1" x14ac:dyDescent="0.25">
      <c r="A5" s="309" t="s">
        <v>2</v>
      </c>
      <c r="B5" s="310"/>
      <c r="C5" s="310"/>
      <c r="D5" s="310"/>
      <c r="E5" s="310"/>
      <c r="F5" s="311"/>
      <c r="G5" s="22" t="s">
        <v>107</v>
      </c>
      <c r="H5" s="41" t="s">
        <v>380</v>
      </c>
      <c r="I5" s="41" t="s">
        <v>347</v>
      </c>
    </row>
    <row r="6" spans="1:9" x14ac:dyDescent="0.2">
      <c r="A6" s="312">
        <v>1</v>
      </c>
      <c r="B6" s="313"/>
      <c r="C6" s="313"/>
      <c r="D6" s="313"/>
      <c r="E6" s="313"/>
      <c r="F6" s="314"/>
      <c r="G6" s="23">
        <v>2</v>
      </c>
      <c r="H6" s="42" t="s">
        <v>207</v>
      </c>
      <c r="I6" s="42" t="s">
        <v>208</v>
      </c>
    </row>
    <row r="7" spans="1:9" x14ac:dyDescent="0.2">
      <c r="A7" s="283" t="s">
        <v>209</v>
      </c>
      <c r="B7" s="284"/>
      <c r="C7" s="284"/>
      <c r="D7" s="284"/>
      <c r="E7" s="284"/>
      <c r="F7" s="284"/>
      <c r="G7" s="284"/>
      <c r="H7" s="284"/>
      <c r="I7" s="285"/>
    </row>
    <row r="8" spans="1:9" ht="12.75" customHeight="1" x14ac:dyDescent="0.2">
      <c r="A8" s="286" t="s">
        <v>210</v>
      </c>
      <c r="B8" s="287"/>
      <c r="C8" s="287"/>
      <c r="D8" s="287"/>
      <c r="E8" s="287"/>
      <c r="F8" s="288"/>
      <c r="G8" s="24">
        <v>1</v>
      </c>
      <c r="H8" s="43">
        <v>0</v>
      </c>
      <c r="I8" s="43">
        <v>0</v>
      </c>
    </row>
    <row r="9" spans="1:9" ht="12.75" customHeight="1" x14ac:dyDescent="0.2">
      <c r="A9" s="301" t="s">
        <v>211</v>
      </c>
      <c r="B9" s="302"/>
      <c r="C9" s="302"/>
      <c r="D9" s="302"/>
      <c r="E9" s="302"/>
      <c r="F9" s="303"/>
      <c r="G9" s="25">
        <v>2</v>
      </c>
      <c r="H9" s="44">
        <f>H10+H11+H12+H13+H14+H15+H16+H17</f>
        <v>0</v>
      </c>
      <c r="I9" s="44">
        <f>I10+I11+I12+I13+I14+I15+I16+I17</f>
        <v>0</v>
      </c>
    </row>
    <row r="10" spans="1:9" ht="12.75" customHeight="1" x14ac:dyDescent="0.2">
      <c r="A10" s="298" t="s">
        <v>212</v>
      </c>
      <c r="B10" s="299"/>
      <c r="C10" s="299"/>
      <c r="D10" s="299"/>
      <c r="E10" s="299"/>
      <c r="F10" s="300"/>
      <c r="G10" s="26">
        <v>3</v>
      </c>
      <c r="H10" s="45">
        <v>0</v>
      </c>
      <c r="I10" s="45">
        <v>0</v>
      </c>
    </row>
    <row r="11" spans="1:9" ht="22.15" customHeight="1" x14ac:dyDescent="0.2">
      <c r="A11" s="298" t="s">
        <v>213</v>
      </c>
      <c r="B11" s="299"/>
      <c r="C11" s="299"/>
      <c r="D11" s="299"/>
      <c r="E11" s="299"/>
      <c r="F11" s="300"/>
      <c r="G11" s="26">
        <v>4</v>
      </c>
      <c r="H11" s="45">
        <v>0</v>
      </c>
      <c r="I11" s="45">
        <v>0</v>
      </c>
    </row>
    <row r="12" spans="1:9" ht="23.45" customHeight="1" x14ac:dyDescent="0.2">
      <c r="A12" s="298" t="s">
        <v>214</v>
      </c>
      <c r="B12" s="299"/>
      <c r="C12" s="299"/>
      <c r="D12" s="299"/>
      <c r="E12" s="299"/>
      <c r="F12" s="300"/>
      <c r="G12" s="26">
        <v>5</v>
      </c>
      <c r="H12" s="45">
        <v>0</v>
      </c>
      <c r="I12" s="45">
        <v>0</v>
      </c>
    </row>
    <row r="13" spans="1:9" ht="12.75" customHeight="1" x14ac:dyDescent="0.2">
      <c r="A13" s="298" t="s">
        <v>215</v>
      </c>
      <c r="B13" s="299"/>
      <c r="C13" s="299"/>
      <c r="D13" s="299"/>
      <c r="E13" s="299"/>
      <c r="F13" s="300"/>
      <c r="G13" s="26">
        <v>6</v>
      </c>
      <c r="H13" s="45">
        <v>0</v>
      </c>
      <c r="I13" s="45">
        <v>0</v>
      </c>
    </row>
    <row r="14" spans="1:9" ht="12.75" customHeight="1" x14ac:dyDescent="0.2">
      <c r="A14" s="298" t="s">
        <v>216</v>
      </c>
      <c r="B14" s="299"/>
      <c r="C14" s="299"/>
      <c r="D14" s="299"/>
      <c r="E14" s="299"/>
      <c r="F14" s="300"/>
      <c r="G14" s="26">
        <v>7</v>
      </c>
      <c r="H14" s="45">
        <v>0</v>
      </c>
      <c r="I14" s="45">
        <v>0</v>
      </c>
    </row>
    <row r="15" spans="1:9" ht="12.75" customHeight="1" x14ac:dyDescent="0.2">
      <c r="A15" s="298" t="s">
        <v>217</v>
      </c>
      <c r="B15" s="299"/>
      <c r="C15" s="299"/>
      <c r="D15" s="299"/>
      <c r="E15" s="299"/>
      <c r="F15" s="300"/>
      <c r="G15" s="26">
        <v>8</v>
      </c>
      <c r="H15" s="45">
        <v>0</v>
      </c>
      <c r="I15" s="45">
        <v>0</v>
      </c>
    </row>
    <row r="16" spans="1:9" ht="12.75" customHeight="1" x14ac:dyDescent="0.2">
      <c r="A16" s="298" t="s">
        <v>218</v>
      </c>
      <c r="B16" s="299"/>
      <c r="C16" s="299"/>
      <c r="D16" s="299"/>
      <c r="E16" s="299"/>
      <c r="F16" s="300"/>
      <c r="G16" s="26">
        <v>9</v>
      </c>
      <c r="H16" s="45">
        <v>0</v>
      </c>
      <c r="I16" s="45">
        <v>0</v>
      </c>
    </row>
    <row r="17" spans="1:9" ht="25.15" customHeight="1" x14ac:dyDescent="0.2">
      <c r="A17" s="298" t="s">
        <v>219</v>
      </c>
      <c r="B17" s="299"/>
      <c r="C17" s="299"/>
      <c r="D17" s="299"/>
      <c r="E17" s="299"/>
      <c r="F17" s="300"/>
      <c r="G17" s="26">
        <v>10</v>
      </c>
      <c r="H17" s="45">
        <v>0</v>
      </c>
      <c r="I17" s="45">
        <v>0</v>
      </c>
    </row>
    <row r="18" spans="1:9" ht="28.15" customHeight="1" x14ac:dyDescent="0.2">
      <c r="A18" s="277" t="s">
        <v>390</v>
      </c>
      <c r="B18" s="278"/>
      <c r="C18" s="278"/>
      <c r="D18" s="278"/>
      <c r="E18" s="278"/>
      <c r="F18" s="279"/>
      <c r="G18" s="25">
        <v>11</v>
      </c>
      <c r="H18" s="44">
        <f>H8+H9</f>
        <v>0</v>
      </c>
      <c r="I18" s="44">
        <f>I8+I9</f>
        <v>0</v>
      </c>
    </row>
    <row r="19" spans="1:9" ht="12.75" customHeight="1" x14ac:dyDescent="0.2">
      <c r="A19" s="301" t="s">
        <v>220</v>
      </c>
      <c r="B19" s="302"/>
      <c r="C19" s="302"/>
      <c r="D19" s="302"/>
      <c r="E19" s="302"/>
      <c r="F19" s="303"/>
      <c r="G19" s="25">
        <v>12</v>
      </c>
      <c r="H19" s="44">
        <f>H20+H21+H22+H23</f>
        <v>0</v>
      </c>
      <c r="I19" s="44">
        <f>I20+I21+I22+I23</f>
        <v>0</v>
      </c>
    </row>
    <row r="20" spans="1:9" ht="12.75" customHeight="1" x14ac:dyDescent="0.2">
      <c r="A20" s="298" t="s">
        <v>221</v>
      </c>
      <c r="B20" s="299"/>
      <c r="C20" s="299"/>
      <c r="D20" s="299"/>
      <c r="E20" s="299"/>
      <c r="F20" s="300"/>
      <c r="G20" s="26">
        <v>13</v>
      </c>
      <c r="H20" s="45">
        <v>0</v>
      </c>
      <c r="I20" s="45">
        <v>0</v>
      </c>
    </row>
    <row r="21" spans="1:9" ht="12.75" customHeight="1" x14ac:dyDescent="0.2">
      <c r="A21" s="298" t="s">
        <v>222</v>
      </c>
      <c r="B21" s="299"/>
      <c r="C21" s="299"/>
      <c r="D21" s="299"/>
      <c r="E21" s="299"/>
      <c r="F21" s="300"/>
      <c r="G21" s="26">
        <v>14</v>
      </c>
      <c r="H21" s="45">
        <v>0</v>
      </c>
      <c r="I21" s="45">
        <v>0</v>
      </c>
    </row>
    <row r="22" spans="1:9" ht="12.75" customHeight="1" x14ac:dyDescent="0.2">
      <c r="A22" s="298" t="s">
        <v>223</v>
      </c>
      <c r="B22" s="299"/>
      <c r="C22" s="299"/>
      <c r="D22" s="299"/>
      <c r="E22" s="299"/>
      <c r="F22" s="300"/>
      <c r="G22" s="26">
        <v>15</v>
      </c>
      <c r="H22" s="45">
        <v>0</v>
      </c>
      <c r="I22" s="45">
        <v>0</v>
      </c>
    </row>
    <row r="23" spans="1:9" ht="12.75" customHeight="1" x14ac:dyDescent="0.2">
      <c r="A23" s="298" t="s">
        <v>224</v>
      </c>
      <c r="B23" s="299"/>
      <c r="C23" s="299"/>
      <c r="D23" s="299"/>
      <c r="E23" s="299"/>
      <c r="F23" s="300"/>
      <c r="G23" s="26">
        <v>16</v>
      </c>
      <c r="H23" s="45">
        <v>0</v>
      </c>
      <c r="I23" s="45">
        <v>0</v>
      </c>
    </row>
    <row r="24" spans="1:9" ht="12.75" customHeight="1" x14ac:dyDescent="0.2">
      <c r="A24" s="277" t="s">
        <v>225</v>
      </c>
      <c r="B24" s="278"/>
      <c r="C24" s="278"/>
      <c r="D24" s="278"/>
      <c r="E24" s="278"/>
      <c r="F24" s="279"/>
      <c r="G24" s="25">
        <v>17</v>
      </c>
      <c r="H24" s="44">
        <f>H18+H19</f>
        <v>0</v>
      </c>
      <c r="I24" s="44">
        <f>I18+I19</f>
        <v>0</v>
      </c>
    </row>
    <row r="25" spans="1:9" ht="12.75" customHeight="1" x14ac:dyDescent="0.2">
      <c r="A25" s="289" t="s">
        <v>226</v>
      </c>
      <c r="B25" s="290"/>
      <c r="C25" s="290"/>
      <c r="D25" s="290"/>
      <c r="E25" s="290"/>
      <c r="F25" s="291"/>
      <c r="G25" s="26">
        <v>18</v>
      </c>
      <c r="H25" s="45">
        <v>0</v>
      </c>
      <c r="I25" s="45">
        <v>0</v>
      </c>
    </row>
    <row r="26" spans="1:9" ht="12.75" customHeight="1" x14ac:dyDescent="0.2">
      <c r="A26" s="289" t="s">
        <v>227</v>
      </c>
      <c r="B26" s="290"/>
      <c r="C26" s="290"/>
      <c r="D26" s="290"/>
      <c r="E26" s="290"/>
      <c r="F26" s="291"/>
      <c r="G26" s="26">
        <v>19</v>
      </c>
      <c r="H26" s="45">
        <v>0</v>
      </c>
      <c r="I26" s="45">
        <v>0</v>
      </c>
    </row>
    <row r="27" spans="1:9" ht="25.9" customHeight="1" x14ac:dyDescent="0.2">
      <c r="A27" s="280" t="s">
        <v>228</v>
      </c>
      <c r="B27" s="281"/>
      <c r="C27" s="281"/>
      <c r="D27" s="281"/>
      <c r="E27" s="281"/>
      <c r="F27" s="282"/>
      <c r="G27" s="27">
        <v>20</v>
      </c>
      <c r="H27" s="46">
        <f>H24+H25+H26</f>
        <v>0</v>
      </c>
      <c r="I27" s="46">
        <f>I24+I25+I26</f>
        <v>0</v>
      </c>
    </row>
    <row r="28" spans="1:9" x14ac:dyDescent="0.2">
      <c r="A28" s="283" t="s">
        <v>229</v>
      </c>
      <c r="B28" s="284"/>
      <c r="C28" s="284"/>
      <c r="D28" s="284"/>
      <c r="E28" s="284"/>
      <c r="F28" s="284"/>
      <c r="G28" s="284"/>
      <c r="H28" s="284"/>
      <c r="I28" s="285"/>
    </row>
    <row r="29" spans="1:9" ht="30.6" customHeight="1" x14ac:dyDescent="0.2">
      <c r="A29" s="286" t="s">
        <v>230</v>
      </c>
      <c r="B29" s="287"/>
      <c r="C29" s="287"/>
      <c r="D29" s="287"/>
      <c r="E29" s="287"/>
      <c r="F29" s="288"/>
      <c r="G29" s="24">
        <v>21</v>
      </c>
      <c r="H29" s="47">
        <v>0</v>
      </c>
      <c r="I29" s="47">
        <v>0</v>
      </c>
    </row>
    <row r="30" spans="1:9" ht="12.75" customHeight="1" x14ac:dyDescent="0.2">
      <c r="A30" s="289" t="s">
        <v>231</v>
      </c>
      <c r="B30" s="290"/>
      <c r="C30" s="290"/>
      <c r="D30" s="290"/>
      <c r="E30" s="290"/>
      <c r="F30" s="291"/>
      <c r="G30" s="26">
        <v>22</v>
      </c>
      <c r="H30" s="48">
        <v>0</v>
      </c>
      <c r="I30" s="48">
        <v>0</v>
      </c>
    </row>
    <row r="31" spans="1:9" ht="12.75" customHeight="1" x14ac:dyDescent="0.2">
      <c r="A31" s="289" t="s">
        <v>232</v>
      </c>
      <c r="B31" s="290"/>
      <c r="C31" s="290"/>
      <c r="D31" s="290"/>
      <c r="E31" s="290"/>
      <c r="F31" s="291"/>
      <c r="G31" s="26">
        <v>23</v>
      </c>
      <c r="H31" s="48">
        <v>0</v>
      </c>
      <c r="I31" s="48">
        <v>0</v>
      </c>
    </row>
    <row r="32" spans="1:9" ht="12.75" customHeight="1" x14ac:dyDescent="0.2">
      <c r="A32" s="289" t="s">
        <v>233</v>
      </c>
      <c r="B32" s="290"/>
      <c r="C32" s="290"/>
      <c r="D32" s="290"/>
      <c r="E32" s="290"/>
      <c r="F32" s="291"/>
      <c r="G32" s="26">
        <v>24</v>
      </c>
      <c r="H32" s="48">
        <v>0</v>
      </c>
      <c r="I32" s="48">
        <v>0</v>
      </c>
    </row>
    <row r="33" spans="1:9" ht="12.75" customHeight="1" x14ac:dyDescent="0.2">
      <c r="A33" s="289" t="s">
        <v>234</v>
      </c>
      <c r="B33" s="290"/>
      <c r="C33" s="290"/>
      <c r="D33" s="290"/>
      <c r="E33" s="290"/>
      <c r="F33" s="291"/>
      <c r="G33" s="26">
        <v>25</v>
      </c>
      <c r="H33" s="48">
        <v>0</v>
      </c>
      <c r="I33" s="48">
        <v>0</v>
      </c>
    </row>
    <row r="34" spans="1:9" ht="12.75" customHeight="1" x14ac:dyDescent="0.2">
      <c r="A34" s="289" t="s">
        <v>235</v>
      </c>
      <c r="B34" s="290"/>
      <c r="C34" s="290"/>
      <c r="D34" s="290"/>
      <c r="E34" s="290"/>
      <c r="F34" s="291"/>
      <c r="G34" s="26">
        <v>26</v>
      </c>
      <c r="H34" s="48">
        <v>0</v>
      </c>
      <c r="I34" s="48">
        <v>0</v>
      </c>
    </row>
    <row r="35" spans="1:9" ht="26.45" customHeight="1" x14ac:dyDescent="0.2">
      <c r="A35" s="277" t="s">
        <v>236</v>
      </c>
      <c r="B35" s="278"/>
      <c r="C35" s="278"/>
      <c r="D35" s="278"/>
      <c r="E35" s="278"/>
      <c r="F35" s="279"/>
      <c r="G35" s="25">
        <v>27</v>
      </c>
      <c r="H35" s="49">
        <f>H29+H30+H31+H32+H33+H34</f>
        <v>0</v>
      </c>
      <c r="I35" s="49">
        <f>I29+I30+I31+I32+I33+I34</f>
        <v>0</v>
      </c>
    </row>
    <row r="36" spans="1:9" ht="22.9" customHeight="1" x14ac:dyDescent="0.2">
      <c r="A36" s="289" t="s">
        <v>237</v>
      </c>
      <c r="B36" s="290"/>
      <c r="C36" s="290"/>
      <c r="D36" s="290"/>
      <c r="E36" s="290"/>
      <c r="F36" s="291"/>
      <c r="G36" s="26">
        <v>28</v>
      </c>
      <c r="H36" s="48">
        <v>0</v>
      </c>
      <c r="I36" s="48">
        <v>0</v>
      </c>
    </row>
    <row r="37" spans="1:9" ht="12.75" customHeight="1" x14ac:dyDescent="0.2">
      <c r="A37" s="289" t="s">
        <v>238</v>
      </c>
      <c r="B37" s="290"/>
      <c r="C37" s="290"/>
      <c r="D37" s="290"/>
      <c r="E37" s="290"/>
      <c r="F37" s="291"/>
      <c r="G37" s="26">
        <v>29</v>
      </c>
      <c r="H37" s="48">
        <v>0</v>
      </c>
      <c r="I37" s="48">
        <v>0</v>
      </c>
    </row>
    <row r="38" spans="1:9" ht="12.75" customHeight="1" x14ac:dyDescent="0.2">
      <c r="A38" s="289" t="s">
        <v>239</v>
      </c>
      <c r="B38" s="290"/>
      <c r="C38" s="290"/>
      <c r="D38" s="290"/>
      <c r="E38" s="290"/>
      <c r="F38" s="291"/>
      <c r="G38" s="26">
        <v>30</v>
      </c>
      <c r="H38" s="48">
        <v>0</v>
      </c>
      <c r="I38" s="48">
        <v>0</v>
      </c>
    </row>
    <row r="39" spans="1:9" ht="12.75" customHeight="1" x14ac:dyDescent="0.2">
      <c r="A39" s="289" t="s">
        <v>240</v>
      </c>
      <c r="B39" s="290"/>
      <c r="C39" s="290"/>
      <c r="D39" s="290"/>
      <c r="E39" s="290"/>
      <c r="F39" s="291"/>
      <c r="G39" s="26">
        <v>31</v>
      </c>
      <c r="H39" s="48">
        <v>0</v>
      </c>
      <c r="I39" s="48">
        <v>0</v>
      </c>
    </row>
    <row r="40" spans="1:9" ht="12.75" customHeight="1" x14ac:dyDescent="0.2">
      <c r="A40" s="289" t="s">
        <v>241</v>
      </c>
      <c r="B40" s="290"/>
      <c r="C40" s="290"/>
      <c r="D40" s="290"/>
      <c r="E40" s="290"/>
      <c r="F40" s="291"/>
      <c r="G40" s="26">
        <v>32</v>
      </c>
      <c r="H40" s="48">
        <v>0</v>
      </c>
      <c r="I40" s="48">
        <v>0</v>
      </c>
    </row>
    <row r="41" spans="1:9" ht="24" customHeight="1" x14ac:dyDescent="0.2">
      <c r="A41" s="277" t="s">
        <v>242</v>
      </c>
      <c r="B41" s="278"/>
      <c r="C41" s="278"/>
      <c r="D41" s="278"/>
      <c r="E41" s="278"/>
      <c r="F41" s="279"/>
      <c r="G41" s="25">
        <v>33</v>
      </c>
      <c r="H41" s="49">
        <f>H36+H37+H38+H39+H40</f>
        <v>0</v>
      </c>
      <c r="I41" s="49">
        <f>I36+I37+I38+I39+I40</f>
        <v>0</v>
      </c>
    </row>
    <row r="42" spans="1:9" ht="29.45" customHeight="1" x14ac:dyDescent="0.2">
      <c r="A42" s="280" t="s">
        <v>243</v>
      </c>
      <c r="B42" s="281"/>
      <c r="C42" s="281"/>
      <c r="D42" s="281"/>
      <c r="E42" s="281"/>
      <c r="F42" s="282"/>
      <c r="G42" s="27">
        <v>34</v>
      </c>
      <c r="H42" s="50">
        <f>H35+H41</f>
        <v>0</v>
      </c>
      <c r="I42" s="50">
        <f>I35+I41</f>
        <v>0</v>
      </c>
    </row>
    <row r="43" spans="1:9" x14ac:dyDescent="0.2">
      <c r="A43" s="283" t="s">
        <v>244</v>
      </c>
      <c r="B43" s="284"/>
      <c r="C43" s="284"/>
      <c r="D43" s="284"/>
      <c r="E43" s="284"/>
      <c r="F43" s="284"/>
      <c r="G43" s="284"/>
      <c r="H43" s="284"/>
      <c r="I43" s="285"/>
    </row>
    <row r="44" spans="1:9" ht="12.75" customHeight="1" x14ac:dyDescent="0.2">
      <c r="A44" s="286" t="s">
        <v>245</v>
      </c>
      <c r="B44" s="287"/>
      <c r="C44" s="287"/>
      <c r="D44" s="287"/>
      <c r="E44" s="287"/>
      <c r="F44" s="288"/>
      <c r="G44" s="24">
        <v>35</v>
      </c>
      <c r="H44" s="47">
        <v>0</v>
      </c>
      <c r="I44" s="47">
        <v>0</v>
      </c>
    </row>
    <row r="45" spans="1:9" ht="25.15" customHeight="1" x14ac:dyDescent="0.2">
      <c r="A45" s="289" t="s">
        <v>246</v>
      </c>
      <c r="B45" s="290"/>
      <c r="C45" s="290"/>
      <c r="D45" s="290"/>
      <c r="E45" s="290"/>
      <c r="F45" s="291"/>
      <c r="G45" s="26">
        <v>36</v>
      </c>
      <c r="H45" s="48">
        <v>0</v>
      </c>
      <c r="I45" s="48">
        <v>0</v>
      </c>
    </row>
    <row r="46" spans="1:9" ht="12.75" customHeight="1" x14ac:dyDescent="0.2">
      <c r="A46" s="289" t="s">
        <v>247</v>
      </c>
      <c r="B46" s="290"/>
      <c r="C46" s="290"/>
      <c r="D46" s="290"/>
      <c r="E46" s="290"/>
      <c r="F46" s="291"/>
      <c r="G46" s="26">
        <v>37</v>
      </c>
      <c r="H46" s="48">
        <v>0</v>
      </c>
      <c r="I46" s="48">
        <v>0</v>
      </c>
    </row>
    <row r="47" spans="1:9" ht="12.75" customHeight="1" x14ac:dyDescent="0.2">
      <c r="A47" s="289" t="s">
        <v>248</v>
      </c>
      <c r="B47" s="290"/>
      <c r="C47" s="290"/>
      <c r="D47" s="290"/>
      <c r="E47" s="290"/>
      <c r="F47" s="291"/>
      <c r="G47" s="26">
        <v>38</v>
      </c>
      <c r="H47" s="48">
        <v>0</v>
      </c>
      <c r="I47" s="48">
        <v>0</v>
      </c>
    </row>
    <row r="48" spans="1:9" ht="22.15" customHeight="1" x14ac:dyDescent="0.2">
      <c r="A48" s="277" t="s">
        <v>249</v>
      </c>
      <c r="B48" s="278"/>
      <c r="C48" s="278"/>
      <c r="D48" s="278"/>
      <c r="E48" s="278"/>
      <c r="F48" s="279"/>
      <c r="G48" s="25">
        <v>39</v>
      </c>
      <c r="H48" s="49">
        <f>H44+H45+H46+H47</f>
        <v>0</v>
      </c>
      <c r="I48" s="49">
        <f>I44+I45+I46+I47</f>
        <v>0</v>
      </c>
    </row>
    <row r="49" spans="1:9" ht="24.6" customHeight="1" x14ac:dyDescent="0.2">
      <c r="A49" s="289" t="s">
        <v>389</v>
      </c>
      <c r="B49" s="290"/>
      <c r="C49" s="290"/>
      <c r="D49" s="290"/>
      <c r="E49" s="290"/>
      <c r="F49" s="291"/>
      <c r="G49" s="26">
        <v>40</v>
      </c>
      <c r="H49" s="48">
        <v>0</v>
      </c>
      <c r="I49" s="48">
        <v>0</v>
      </c>
    </row>
    <row r="50" spans="1:9" ht="12.75" customHeight="1" x14ac:dyDescent="0.2">
      <c r="A50" s="289" t="s">
        <v>250</v>
      </c>
      <c r="B50" s="290"/>
      <c r="C50" s="290"/>
      <c r="D50" s="290"/>
      <c r="E50" s="290"/>
      <c r="F50" s="291"/>
      <c r="G50" s="26">
        <v>41</v>
      </c>
      <c r="H50" s="48">
        <v>0</v>
      </c>
      <c r="I50" s="48">
        <v>0</v>
      </c>
    </row>
    <row r="51" spans="1:9" ht="12.75" customHeight="1" x14ac:dyDescent="0.2">
      <c r="A51" s="289" t="s">
        <v>251</v>
      </c>
      <c r="B51" s="290"/>
      <c r="C51" s="290"/>
      <c r="D51" s="290"/>
      <c r="E51" s="290"/>
      <c r="F51" s="291"/>
      <c r="G51" s="26">
        <v>42</v>
      </c>
      <c r="H51" s="48">
        <v>0</v>
      </c>
      <c r="I51" s="48">
        <v>0</v>
      </c>
    </row>
    <row r="52" spans="1:9" ht="22.9" customHeight="1" x14ac:dyDescent="0.2">
      <c r="A52" s="289" t="s">
        <v>252</v>
      </c>
      <c r="B52" s="290"/>
      <c r="C52" s="290"/>
      <c r="D52" s="290"/>
      <c r="E52" s="290"/>
      <c r="F52" s="291"/>
      <c r="G52" s="26">
        <v>43</v>
      </c>
      <c r="H52" s="48">
        <v>0</v>
      </c>
      <c r="I52" s="48">
        <v>0</v>
      </c>
    </row>
    <row r="53" spans="1:9" ht="12.75" customHeight="1" x14ac:dyDescent="0.2">
      <c r="A53" s="289" t="s">
        <v>253</v>
      </c>
      <c r="B53" s="290"/>
      <c r="C53" s="290"/>
      <c r="D53" s="290"/>
      <c r="E53" s="290"/>
      <c r="F53" s="291"/>
      <c r="G53" s="26">
        <v>44</v>
      </c>
      <c r="H53" s="48">
        <v>0</v>
      </c>
      <c r="I53" s="48">
        <v>0</v>
      </c>
    </row>
    <row r="54" spans="1:9" ht="30.6" customHeight="1" x14ac:dyDescent="0.2">
      <c r="A54" s="277" t="s">
        <v>254</v>
      </c>
      <c r="B54" s="278"/>
      <c r="C54" s="278"/>
      <c r="D54" s="278"/>
      <c r="E54" s="278"/>
      <c r="F54" s="279"/>
      <c r="G54" s="25">
        <v>45</v>
      </c>
      <c r="H54" s="49">
        <f>H49+H50+H51+H52+H53</f>
        <v>0</v>
      </c>
      <c r="I54" s="49">
        <f>I49+I50+I51+I52+I53</f>
        <v>0</v>
      </c>
    </row>
    <row r="55" spans="1:9" ht="29.45" customHeight="1" x14ac:dyDescent="0.2">
      <c r="A55" s="292" t="s">
        <v>255</v>
      </c>
      <c r="B55" s="293"/>
      <c r="C55" s="293"/>
      <c r="D55" s="293"/>
      <c r="E55" s="293"/>
      <c r="F55" s="294"/>
      <c r="G55" s="25">
        <v>46</v>
      </c>
      <c r="H55" s="49">
        <f>H48+H54</f>
        <v>0</v>
      </c>
      <c r="I55" s="49">
        <f>I48+I54</f>
        <v>0</v>
      </c>
    </row>
    <row r="56" spans="1:9" x14ac:dyDescent="0.2">
      <c r="A56" s="289" t="s">
        <v>256</v>
      </c>
      <c r="B56" s="290"/>
      <c r="C56" s="290"/>
      <c r="D56" s="290"/>
      <c r="E56" s="290"/>
      <c r="F56" s="291"/>
      <c r="G56" s="26">
        <v>47</v>
      </c>
      <c r="H56" s="48">
        <v>0</v>
      </c>
      <c r="I56" s="48">
        <v>0</v>
      </c>
    </row>
    <row r="57" spans="1:9" ht="26.45" customHeight="1" x14ac:dyDescent="0.2">
      <c r="A57" s="292" t="s">
        <v>257</v>
      </c>
      <c r="B57" s="293"/>
      <c r="C57" s="293"/>
      <c r="D57" s="293"/>
      <c r="E57" s="293"/>
      <c r="F57" s="294"/>
      <c r="G57" s="25">
        <v>48</v>
      </c>
      <c r="H57" s="49">
        <f>H27+H42+H55+H56</f>
        <v>0</v>
      </c>
      <c r="I57" s="49">
        <f>I27+I42+I55+I56</f>
        <v>0</v>
      </c>
    </row>
    <row r="58" spans="1:9" x14ac:dyDescent="0.2">
      <c r="A58" s="295" t="s">
        <v>258</v>
      </c>
      <c r="B58" s="296"/>
      <c r="C58" s="296"/>
      <c r="D58" s="296"/>
      <c r="E58" s="296"/>
      <c r="F58" s="297"/>
      <c r="G58" s="26">
        <v>49</v>
      </c>
      <c r="H58" s="48">
        <v>0</v>
      </c>
      <c r="I58" s="48">
        <v>0</v>
      </c>
    </row>
    <row r="59" spans="1:9" ht="31.15" customHeight="1" x14ac:dyDescent="0.2">
      <c r="A59" s="280" t="s">
        <v>259</v>
      </c>
      <c r="B59" s="281"/>
      <c r="C59" s="281"/>
      <c r="D59" s="281"/>
      <c r="E59" s="281"/>
      <c r="F59" s="282"/>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64" right="0.61" top="0.83" bottom="0.96" header="0.5" footer="0.5"/>
  <pageSetup paperSize="9" scale="7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topLeftCell="A31" zoomScale="110" zoomScaleNormal="100" workbookViewId="0">
      <selection activeCell="A46" sqref="A46:F46"/>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304" t="s">
        <v>260</v>
      </c>
      <c r="B1" s="305"/>
      <c r="C1" s="305"/>
      <c r="D1" s="305"/>
      <c r="E1" s="305"/>
      <c r="F1" s="305"/>
      <c r="G1" s="305"/>
      <c r="H1" s="305"/>
      <c r="I1" s="305"/>
    </row>
    <row r="2" spans="1:9" ht="12.75" customHeight="1" x14ac:dyDescent="0.2">
      <c r="A2" s="264" t="s">
        <v>496</v>
      </c>
      <c r="B2" s="240"/>
      <c r="C2" s="240"/>
      <c r="D2" s="240"/>
      <c r="E2" s="240"/>
      <c r="F2" s="240"/>
      <c r="G2" s="240"/>
      <c r="H2" s="240"/>
      <c r="I2" s="240"/>
    </row>
    <row r="3" spans="1:9" x14ac:dyDescent="0.2">
      <c r="A3" s="315" t="s">
        <v>355</v>
      </c>
      <c r="B3" s="316"/>
      <c r="C3" s="316"/>
      <c r="D3" s="316"/>
      <c r="E3" s="316"/>
      <c r="F3" s="316"/>
      <c r="G3" s="316"/>
      <c r="H3" s="316"/>
      <c r="I3" s="316"/>
    </row>
    <row r="4" spans="1:9" ht="12.75" customHeight="1" x14ac:dyDescent="0.2">
      <c r="A4" s="306" t="s">
        <v>465</v>
      </c>
      <c r="B4" s="244"/>
      <c r="C4" s="244"/>
      <c r="D4" s="244"/>
      <c r="E4" s="244"/>
      <c r="F4" s="244"/>
      <c r="G4" s="244"/>
      <c r="H4" s="244"/>
      <c r="I4" s="245"/>
    </row>
    <row r="5" spans="1:9" ht="24" thickBot="1" x14ac:dyDescent="0.25">
      <c r="A5" s="309" t="s">
        <v>2</v>
      </c>
      <c r="B5" s="310"/>
      <c r="C5" s="310"/>
      <c r="D5" s="310"/>
      <c r="E5" s="310"/>
      <c r="F5" s="311"/>
      <c r="G5" s="22" t="s">
        <v>107</v>
      </c>
      <c r="H5" s="41" t="s">
        <v>380</v>
      </c>
      <c r="I5" s="41" t="s">
        <v>347</v>
      </c>
    </row>
    <row r="6" spans="1:9" x14ac:dyDescent="0.2">
      <c r="A6" s="312">
        <v>1</v>
      </c>
      <c r="B6" s="313"/>
      <c r="C6" s="313"/>
      <c r="D6" s="313"/>
      <c r="E6" s="313"/>
      <c r="F6" s="314"/>
      <c r="G6" s="28">
        <v>2</v>
      </c>
      <c r="H6" s="42" t="s">
        <v>207</v>
      </c>
      <c r="I6" s="42" t="s">
        <v>208</v>
      </c>
    </row>
    <row r="7" spans="1:9" x14ac:dyDescent="0.2">
      <c r="A7" s="323" t="s">
        <v>209</v>
      </c>
      <c r="B7" s="324"/>
      <c r="C7" s="324"/>
      <c r="D7" s="324"/>
      <c r="E7" s="324"/>
      <c r="F7" s="324"/>
      <c r="G7" s="324"/>
      <c r="H7" s="324"/>
      <c r="I7" s="325"/>
    </row>
    <row r="8" spans="1:9" x14ac:dyDescent="0.2">
      <c r="A8" s="326" t="s">
        <v>261</v>
      </c>
      <c r="B8" s="326"/>
      <c r="C8" s="326"/>
      <c r="D8" s="326"/>
      <c r="E8" s="326"/>
      <c r="F8" s="326"/>
      <c r="G8" s="29">
        <v>1</v>
      </c>
      <c r="H8" s="52">
        <v>2103509673</v>
      </c>
      <c r="I8" s="52">
        <v>2037893560</v>
      </c>
    </row>
    <row r="9" spans="1:9" x14ac:dyDescent="0.2">
      <c r="A9" s="321" t="s">
        <v>262</v>
      </c>
      <c r="B9" s="321"/>
      <c r="C9" s="321"/>
      <c r="D9" s="321"/>
      <c r="E9" s="321"/>
      <c r="F9" s="321"/>
      <c r="G9" s="30">
        <v>2</v>
      </c>
      <c r="H9" s="53">
        <v>0</v>
      </c>
      <c r="I9" s="53">
        <v>0</v>
      </c>
    </row>
    <row r="10" spans="1:9" x14ac:dyDescent="0.2">
      <c r="A10" s="321" t="s">
        <v>263</v>
      </c>
      <c r="B10" s="321"/>
      <c r="C10" s="321"/>
      <c r="D10" s="321"/>
      <c r="E10" s="321"/>
      <c r="F10" s="321"/>
      <c r="G10" s="30">
        <v>3</v>
      </c>
      <c r="H10" s="53">
        <v>23661153</v>
      </c>
      <c r="I10" s="53">
        <v>9005481</v>
      </c>
    </row>
    <row r="11" spans="1:9" x14ac:dyDescent="0.2">
      <c r="A11" s="321" t="s">
        <v>264</v>
      </c>
      <c r="B11" s="321"/>
      <c r="C11" s="321"/>
      <c r="D11" s="321"/>
      <c r="E11" s="321"/>
      <c r="F11" s="321"/>
      <c r="G11" s="30">
        <v>4</v>
      </c>
      <c r="H11" s="53">
        <v>87051110</v>
      </c>
      <c r="I11" s="53">
        <v>83446962</v>
      </c>
    </row>
    <row r="12" spans="1:9" x14ac:dyDescent="0.2">
      <c r="A12" s="321" t="s">
        <v>265</v>
      </c>
      <c r="B12" s="321"/>
      <c r="C12" s="321"/>
      <c r="D12" s="321"/>
      <c r="E12" s="321"/>
      <c r="F12" s="321"/>
      <c r="G12" s="30">
        <v>5</v>
      </c>
      <c r="H12" s="53">
        <v>-1431059119</v>
      </c>
      <c r="I12" s="53">
        <v>-1504663621</v>
      </c>
    </row>
    <row r="13" spans="1:9" x14ac:dyDescent="0.2">
      <c r="A13" s="321" t="s">
        <v>266</v>
      </c>
      <c r="B13" s="321"/>
      <c r="C13" s="321"/>
      <c r="D13" s="321"/>
      <c r="E13" s="321"/>
      <c r="F13" s="321"/>
      <c r="G13" s="30">
        <v>6</v>
      </c>
      <c r="H13" s="53">
        <v>-462023247</v>
      </c>
      <c r="I13" s="53">
        <v>-450777651</v>
      </c>
    </row>
    <row r="14" spans="1:9" x14ac:dyDescent="0.2">
      <c r="A14" s="321" t="s">
        <v>267</v>
      </c>
      <c r="B14" s="321"/>
      <c r="C14" s="321"/>
      <c r="D14" s="321"/>
      <c r="E14" s="321"/>
      <c r="F14" s="321"/>
      <c r="G14" s="30">
        <v>7</v>
      </c>
      <c r="H14" s="53">
        <v>-8022642</v>
      </c>
      <c r="I14" s="53">
        <v>-6002627</v>
      </c>
    </row>
    <row r="15" spans="1:9" x14ac:dyDescent="0.2">
      <c r="A15" s="321" t="s">
        <v>268</v>
      </c>
      <c r="B15" s="321"/>
      <c r="C15" s="321"/>
      <c r="D15" s="321"/>
      <c r="E15" s="321"/>
      <c r="F15" s="321"/>
      <c r="G15" s="30">
        <v>8</v>
      </c>
      <c r="H15" s="53">
        <v>-164541812</v>
      </c>
      <c r="I15" s="53">
        <v>-150649647</v>
      </c>
    </row>
    <row r="16" spans="1:9" x14ac:dyDescent="0.2">
      <c r="A16" s="319" t="s">
        <v>269</v>
      </c>
      <c r="B16" s="319"/>
      <c r="C16" s="319"/>
      <c r="D16" s="319"/>
      <c r="E16" s="319"/>
      <c r="F16" s="319"/>
      <c r="G16" s="31">
        <v>9</v>
      </c>
      <c r="H16" s="54">
        <f>SUM(H8:H15)</f>
        <v>148575116</v>
      </c>
      <c r="I16" s="54">
        <f>SUM(I8:I15)</f>
        <v>18252457</v>
      </c>
    </row>
    <row r="17" spans="1:9" x14ac:dyDescent="0.2">
      <c r="A17" s="321" t="s">
        <v>270</v>
      </c>
      <c r="B17" s="321"/>
      <c r="C17" s="321"/>
      <c r="D17" s="321"/>
      <c r="E17" s="321"/>
      <c r="F17" s="321"/>
      <c r="G17" s="30">
        <v>10</v>
      </c>
      <c r="H17" s="53">
        <v>-4173552</v>
      </c>
      <c r="I17" s="53">
        <v>-3941615</v>
      </c>
    </row>
    <row r="18" spans="1:9" x14ac:dyDescent="0.2">
      <c r="A18" s="321" t="s">
        <v>271</v>
      </c>
      <c r="B18" s="321"/>
      <c r="C18" s="321"/>
      <c r="D18" s="321"/>
      <c r="E18" s="321"/>
      <c r="F18" s="321"/>
      <c r="G18" s="30">
        <v>11</v>
      </c>
      <c r="H18" s="53">
        <v>-14623298</v>
      </c>
      <c r="I18" s="53">
        <v>-13483318</v>
      </c>
    </row>
    <row r="19" spans="1:9" ht="27.6" customHeight="1" x14ac:dyDescent="0.2">
      <c r="A19" s="317" t="s">
        <v>272</v>
      </c>
      <c r="B19" s="317"/>
      <c r="C19" s="317"/>
      <c r="D19" s="317"/>
      <c r="E19" s="317"/>
      <c r="F19" s="317"/>
      <c r="G19" s="32">
        <v>12</v>
      </c>
      <c r="H19" s="55">
        <f>H16+H17+H18</f>
        <v>129778266</v>
      </c>
      <c r="I19" s="55">
        <f>I16+I17+I18</f>
        <v>827524</v>
      </c>
    </row>
    <row r="20" spans="1:9" x14ac:dyDescent="0.2">
      <c r="A20" s="323" t="s">
        <v>229</v>
      </c>
      <c r="B20" s="324"/>
      <c r="C20" s="324"/>
      <c r="D20" s="324"/>
      <c r="E20" s="324"/>
      <c r="F20" s="324"/>
      <c r="G20" s="324"/>
      <c r="H20" s="324"/>
      <c r="I20" s="325"/>
    </row>
    <row r="21" spans="1:9" ht="26.45" customHeight="1" x14ac:dyDescent="0.2">
      <c r="A21" s="326" t="s">
        <v>273</v>
      </c>
      <c r="B21" s="326"/>
      <c r="C21" s="326"/>
      <c r="D21" s="326"/>
      <c r="E21" s="326"/>
      <c r="F21" s="326"/>
      <c r="G21" s="29">
        <v>13</v>
      </c>
      <c r="H21" s="52">
        <v>3569007</v>
      </c>
      <c r="I21" s="52">
        <v>1844755</v>
      </c>
    </row>
    <row r="22" spans="1:9" x14ac:dyDescent="0.2">
      <c r="A22" s="321" t="s">
        <v>274</v>
      </c>
      <c r="B22" s="321"/>
      <c r="C22" s="321"/>
      <c r="D22" s="321"/>
      <c r="E22" s="321"/>
      <c r="F22" s="321"/>
      <c r="G22" s="30">
        <v>14</v>
      </c>
      <c r="H22" s="53">
        <v>8219</v>
      </c>
      <c r="I22" s="53">
        <v>5120798</v>
      </c>
    </row>
    <row r="23" spans="1:9" x14ac:dyDescent="0.2">
      <c r="A23" s="321" t="s">
        <v>275</v>
      </c>
      <c r="B23" s="321"/>
      <c r="C23" s="321"/>
      <c r="D23" s="321"/>
      <c r="E23" s="321"/>
      <c r="F23" s="321"/>
      <c r="G23" s="30">
        <v>15</v>
      </c>
      <c r="H23" s="53">
        <v>3698944</v>
      </c>
      <c r="I23" s="53">
        <v>7431841</v>
      </c>
    </row>
    <row r="24" spans="1:9" x14ac:dyDescent="0.2">
      <c r="A24" s="321" t="s">
        <v>276</v>
      </c>
      <c r="B24" s="321"/>
      <c r="C24" s="321"/>
      <c r="D24" s="321"/>
      <c r="E24" s="321"/>
      <c r="F24" s="321"/>
      <c r="G24" s="30">
        <v>16</v>
      </c>
      <c r="H24" s="53">
        <v>1176019</v>
      </c>
      <c r="I24" s="53">
        <v>62321475</v>
      </c>
    </row>
    <row r="25" spans="1:9" x14ac:dyDescent="0.2">
      <c r="A25" s="321" t="s">
        <v>277</v>
      </c>
      <c r="B25" s="321"/>
      <c r="C25" s="321"/>
      <c r="D25" s="321"/>
      <c r="E25" s="321"/>
      <c r="F25" s="321"/>
      <c r="G25" s="30">
        <v>17</v>
      </c>
      <c r="H25" s="53">
        <v>267515670</v>
      </c>
      <c r="I25" s="53">
        <v>111255495</v>
      </c>
    </row>
    <row r="26" spans="1:9" x14ac:dyDescent="0.2">
      <c r="A26" s="321" t="s">
        <v>278</v>
      </c>
      <c r="B26" s="321"/>
      <c r="C26" s="321"/>
      <c r="D26" s="321"/>
      <c r="E26" s="321"/>
      <c r="F26" s="321"/>
      <c r="G26" s="30">
        <v>18</v>
      </c>
      <c r="H26" s="53">
        <v>0</v>
      </c>
      <c r="I26" s="53">
        <v>0</v>
      </c>
    </row>
    <row r="27" spans="1:9" ht="24" customHeight="1" x14ac:dyDescent="0.2">
      <c r="A27" s="319" t="s">
        <v>279</v>
      </c>
      <c r="B27" s="319"/>
      <c r="C27" s="319"/>
      <c r="D27" s="319"/>
      <c r="E27" s="319"/>
      <c r="F27" s="319"/>
      <c r="G27" s="31">
        <v>19</v>
      </c>
      <c r="H27" s="54">
        <f>SUM(H21:H26)</f>
        <v>275967859</v>
      </c>
      <c r="I27" s="54">
        <f>SUM(I21:I26)</f>
        <v>187974364</v>
      </c>
    </row>
    <row r="28" spans="1:9" ht="27" customHeight="1" x14ac:dyDescent="0.2">
      <c r="A28" s="321" t="s">
        <v>280</v>
      </c>
      <c r="B28" s="321"/>
      <c r="C28" s="321"/>
      <c r="D28" s="321"/>
      <c r="E28" s="321"/>
      <c r="F28" s="321"/>
      <c r="G28" s="30">
        <v>20</v>
      </c>
      <c r="H28" s="53">
        <v>-58070393</v>
      </c>
      <c r="I28" s="53">
        <v>-126416884</v>
      </c>
    </row>
    <row r="29" spans="1:9" x14ac:dyDescent="0.2">
      <c r="A29" s="321" t="s">
        <v>281</v>
      </c>
      <c r="B29" s="321"/>
      <c r="C29" s="321"/>
      <c r="D29" s="321"/>
      <c r="E29" s="321"/>
      <c r="F29" s="321"/>
      <c r="G29" s="30">
        <v>21</v>
      </c>
      <c r="H29" s="53">
        <v>-20000</v>
      </c>
      <c r="I29" s="53">
        <v>0</v>
      </c>
    </row>
    <row r="30" spans="1:9" x14ac:dyDescent="0.2">
      <c r="A30" s="321" t="s">
        <v>282</v>
      </c>
      <c r="B30" s="321"/>
      <c r="C30" s="321"/>
      <c r="D30" s="321"/>
      <c r="E30" s="321"/>
      <c r="F30" s="321"/>
      <c r="G30" s="30">
        <v>22</v>
      </c>
      <c r="H30" s="53">
        <v>-87145889</v>
      </c>
      <c r="I30" s="53">
        <v>-356963961</v>
      </c>
    </row>
    <row r="31" spans="1:9" x14ac:dyDescent="0.2">
      <c r="A31" s="321" t="s">
        <v>283</v>
      </c>
      <c r="B31" s="321"/>
      <c r="C31" s="321"/>
      <c r="D31" s="321"/>
      <c r="E31" s="321"/>
      <c r="F31" s="321"/>
      <c r="G31" s="30">
        <v>23</v>
      </c>
      <c r="H31" s="53">
        <v>0</v>
      </c>
      <c r="I31" s="53">
        <v>0</v>
      </c>
    </row>
    <row r="32" spans="1:9" x14ac:dyDescent="0.2">
      <c r="A32" s="321" t="s">
        <v>284</v>
      </c>
      <c r="B32" s="321"/>
      <c r="C32" s="321"/>
      <c r="D32" s="321"/>
      <c r="E32" s="321"/>
      <c r="F32" s="321"/>
      <c r="G32" s="30">
        <v>24</v>
      </c>
      <c r="H32" s="53">
        <v>0</v>
      </c>
      <c r="I32" s="53">
        <v>-39895</v>
      </c>
    </row>
    <row r="33" spans="1:9" ht="25.9" customHeight="1" x14ac:dyDescent="0.2">
      <c r="A33" s="319" t="s">
        <v>285</v>
      </c>
      <c r="B33" s="319"/>
      <c r="C33" s="319"/>
      <c r="D33" s="319"/>
      <c r="E33" s="319"/>
      <c r="F33" s="319"/>
      <c r="G33" s="31">
        <v>25</v>
      </c>
      <c r="H33" s="54">
        <f>SUM(H28:H32)</f>
        <v>-145236282</v>
      </c>
      <c r="I33" s="54">
        <f>SUM(I28:I32)</f>
        <v>-483420740</v>
      </c>
    </row>
    <row r="34" spans="1:9" ht="28.15" customHeight="1" x14ac:dyDescent="0.2">
      <c r="A34" s="317" t="s">
        <v>286</v>
      </c>
      <c r="B34" s="317"/>
      <c r="C34" s="317"/>
      <c r="D34" s="317"/>
      <c r="E34" s="317"/>
      <c r="F34" s="317"/>
      <c r="G34" s="32">
        <v>26</v>
      </c>
      <c r="H34" s="55">
        <f>H27+H33</f>
        <v>130731577</v>
      </c>
      <c r="I34" s="55">
        <f>I27+I33</f>
        <v>-295446376</v>
      </c>
    </row>
    <row r="35" spans="1:9" x14ac:dyDescent="0.2">
      <c r="A35" s="323" t="s">
        <v>244</v>
      </c>
      <c r="B35" s="324"/>
      <c r="C35" s="324"/>
      <c r="D35" s="324"/>
      <c r="E35" s="324"/>
      <c r="F35" s="324"/>
      <c r="G35" s="324">
        <v>0</v>
      </c>
      <c r="H35" s="324"/>
      <c r="I35" s="325"/>
    </row>
    <row r="36" spans="1:9" x14ac:dyDescent="0.2">
      <c r="A36" s="327" t="s">
        <v>287</v>
      </c>
      <c r="B36" s="327"/>
      <c r="C36" s="327"/>
      <c r="D36" s="327"/>
      <c r="E36" s="327"/>
      <c r="F36" s="327"/>
      <c r="G36" s="29">
        <v>27</v>
      </c>
      <c r="H36" s="52">
        <v>0</v>
      </c>
      <c r="I36" s="52">
        <v>0</v>
      </c>
    </row>
    <row r="37" spans="1:9" ht="25.15" customHeight="1" x14ac:dyDescent="0.2">
      <c r="A37" s="318" t="s">
        <v>288</v>
      </c>
      <c r="B37" s="318"/>
      <c r="C37" s="318"/>
      <c r="D37" s="318"/>
      <c r="E37" s="318"/>
      <c r="F37" s="318"/>
      <c r="G37" s="30">
        <v>28</v>
      </c>
      <c r="H37" s="53">
        <v>0</v>
      </c>
      <c r="I37" s="53">
        <v>0</v>
      </c>
    </row>
    <row r="38" spans="1:9" x14ac:dyDescent="0.2">
      <c r="A38" s="318" t="s">
        <v>289</v>
      </c>
      <c r="B38" s="318"/>
      <c r="C38" s="318"/>
      <c r="D38" s="318"/>
      <c r="E38" s="318"/>
      <c r="F38" s="318"/>
      <c r="G38" s="30">
        <v>29</v>
      </c>
      <c r="H38" s="53">
        <v>24835860</v>
      </c>
      <c r="I38" s="53">
        <v>144935123</v>
      </c>
    </row>
    <row r="39" spans="1:9" x14ac:dyDescent="0.2">
      <c r="A39" s="318" t="s">
        <v>290</v>
      </c>
      <c r="B39" s="318"/>
      <c r="C39" s="318"/>
      <c r="D39" s="318"/>
      <c r="E39" s="318"/>
      <c r="F39" s="318"/>
      <c r="G39" s="30">
        <v>30</v>
      </c>
      <c r="H39" s="53">
        <v>348431</v>
      </c>
      <c r="I39" s="53">
        <v>22471888</v>
      </c>
    </row>
    <row r="40" spans="1:9" ht="25.9" customHeight="1" x14ac:dyDescent="0.2">
      <c r="A40" s="319" t="s">
        <v>291</v>
      </c>
      <c r="B40" s="319"/>
      <c r="C40" s="319"/>
      <c r="D40" s="319"/>
      <c r="E40" s="319"/>
      <c r="F40" s="319"/>
      <c r="G40" s="31">
        <v>31</v>
      </c>
      <c r="H40" s="54">
        <f>H39+H38+H37+H36</f>
        <v>25184291</v>
      </c>
      <c r="I40" s="54">
        <f>I39+I38+I37+I36</f>
        <v>167407011</v>
      </c>
    </row>
    <row r="41" spans="1:9" ht="24.6" customHeight="1" x14ac:dyDescent="0.2">
      <c r="A41" s="318" t="s">
        <v>292</v>
      </c>
      <c r="B41" s="318"/>
      <c r="C41" s="318"/>
      <c r="D41" s="318"/>
      <c r="E41" s="318"/>
      <c r="F41" s="318"/>
      <c r="G41" s="30">
        <v>32</v>
      </c>
      <c r="H41" s="53">
        <v>-31811255</v>
      </c>
      <c r="I41" s="53">
        <v>-28902518</v>
      </c>
    </row>
    <row r="42" spans="1:9" x14ac:dyDescent="0.2">
      <c r="A42" s="318" t="s">
        <v>293</v>
      </c>
      <c r="B42" s="318"/>
      <c r="C42" s="318"/>
      <c r="D42" s="318"/>
      <c r="E42" s="318"/>
      <c r="F42" s="318"/>
      <c r="G42" s="30">
        <v>33</v>
      </c>
      <c r="H42" s="53">
        <v>-51074775</v>
      </c>
      <c r="I42" s="53">
        <v>-51421777</v>
      </c>
    </row>
    <row r="43" spans="1:9" x14ac:dyDescent="0.2">
      <c r="A43" s="318" t="s">
        <v>294</v>
      </c>
      <c r="B43" s="318"/>
      <c r="C43" s="318"/>
      <c r="D43" s="318"/>
      <c r="E43" s="318"/>
      <c r="F43" s="318"/>
      <c r="G43" s="30">
        <v>34</v>
      </c>
      <c r="H43" s="53">
        <v>-486652</v>
      </c>
      <c r="I43" s="53">
        <v>-469782</v>
      </c>
    </row>
    <row r="44" spans="1:9" ht="21" customHeight="1" x14ac:dyDescent="0.2">
      <c r="A44" s="318" t="s">
        <v>295</v>
      </c>
      <c r="B44" s="318"/>
      <c r="C44" s="318"/>
      <c r="D44" s="318"/>
      <c r="E44" s="318"/>
      <c r="F44" s="318"/>
      <c r="G44" s="30">
        <v>35</v>
      </c>
      <c r="H44" s="53">
        <v>-5212085</v>
      </c>
      <c r="I44" s="53">
        <v>-827556</v>
      </c>
    </row>
    <row r="45" spans="1:9" x14ac:dyDescent="0.2">
      <c r="A45" s="318" t="s">
        <v>296</v>
      </c>
      <c r="B45" s="318"/>
      <c r="C45" s="318"/>
      <c r="D45" s="318"/>
      <c r="E45" s="318"/>
      <c r="F45" s="318"/>
      <c r="G45" s="30">
        <v>36</v>
      </c>
      <c r="H45" s="53">
        <v>-1754554</v>
      </c>
      <c r="I45" s="53">
        <v>-20697052</v>
      </c>
    </row>
    <row r="46" spans="1:9" ht="22.9" customHeight="1" x14ac:dyDescent="0.2">
      <c r="A46" s="319" t="s">
        <v>297</v>
      </c>
      <c r="B46" s="319"/>
      <c r="C46" s="319"/>
      <c r="D46" s="319"/>
      <c r="E46" s="319"/>
      <c r="F46" s="319"/>
      <c r="G46" s="31">
        <v>37</v>
      </c>
      <c r="H46" s="54">
        <f>H45+H44+H43+H42+H41</f>
        <v>-90339321</v>
      </c>
      <c r="I46" s="54">
        <f>I45+I44+I43+I42+I41</f>
        <v>-102318685</v>
      </c>
    </row>
    <row r="47" spans="1:9" ht="25.9" customHeight="1" x14ac:dyDescent="0.2">
      <c r="A47" s="320" t="s">
        <v>298</v>
      </c>
      <c r="B47" s="320"/>
      <c r="C47" s="320"/>
      <c r="D47" s="320"/>
      <c r="E47" s="320"/>
      <c r="F47" s="320"/>
      <c r="G47" s="31">
        <v>38</v>
      </c>
      <c r="H47" s="54">
        <f>H46+H40</f>
        <v>-65155030</v>
      </c>
      <c r="I47" s="54">
        <f>I46+I40</f>
        <v>65088326</v>
      </c>
    </row>
    <row r="48" spans="1:9" x14ac:dyDescent="0.2">
      <c r="A48" s="321" t="s">
        <v>299</v>
      </c>
      <c r="B48" s="321"/>
      <c r="C48" s="321"/>
      <c r="D48" s="321"/>
      <c r="E48" s="321"/>
      <c r="F48" s="321"/>
      <c r="G48" s="30">
        <v>39</v>
      </c>
      <c r="H48" s="53">
        <v>-2946792</v>
      </c>
      <c r="I48" s="53">
        <v>-177676</v>
      </c>
    </row>
    <row r="49" spans="1:9" ht="25.9" customHeight="1" x14ac:dyDescent="0.2">
      <c r="A49" s="320" t="s">
        <v>300</v>
      </c>
      <c r="B49" s="320"/>
      <c r="C49" s="320"/>
      <c r="D49" s="320"/>
      <c r="E49" s="320"/>
      <c r="F49" s="320"/>
      <c r="G49" s="31">
        <v>40</v>
      </c>
      <c r="H49" s="54">
        <f>H19+H34+H47+H48</f>
        <v>192408021</v>
      </c>
      <c r="I49" s="54">
        <f>I19+I34+I47+I48</f>
        <v>-229708202</v>
      </c>
    </row>
    <row r="50" spans="1:9" x14ac:dyDescent="0.2">
      <c r="A50" s="322" t="s">
        <v>258</v>
      </c>
      <c r="B50" s="322"/>
      <c r="C50" s="322"/>
      <c r="D50" s="322"/>
      <c r="E50" s="322"/>
      <c r="F50" s="322"/>
      <c r="G50" s="30">
        <v>41</v>
      </c>
      <c r="H50" s="53">
        <v>520696818</v>
      </c>
      <c r="I50" s="53">
        <v>616628577</v>
      </c>
    </row>
    <row r="51" spans="1:9" ht="31.9" customHeight="1" x14ac:dyDescent="0.2">
      <c r="A51" s="317" t="s">
        <v>301</v>
      </c>
      <c r="B51" s="317"/>
      <c r="C51" s="317"/>
      <c r="D51" s="317"/>
      <c r="E51" s="317"/>
      <c r="F51" s="317"/>
      <c r="G51" s="32">
        <v>42</v>
      </c>
      <c r="H51" s="55">
        <f>H50+H49</f>
        <v>713104839</v>
      </c>
      <c r="I51" s="55">
        <f>I50+I49</f>
        <v>386920375</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0.76" bottom="0.89" header="0.5" footer="0.5"/>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zoomScale="80" zoomScaleNormal="100" zoomScaleSheetLayoutView="80" workbookViewId="0">
      <pane xSplit="7" ySplit="6" topLeftCell="H34" activePane="bottomRight" state="frozen"/>
      <selection pane="topRight" activeCell="H1" sqref="H1"/>
      <selection pane="bottomLeft" activeCell="A7" sqref="A7"/>
      <selection pane="bottomRight" activeCell="A42" sqref="A42:F42"/>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48" t="s">
        <v>302</v>
      </c>
      <c r="B1" s="349"/>
      <c r="C1" s="349"/>
      <c r="D1" s="349"/>
      <c r="E1" s="349"/>
      <c r="F1" s="349"/>
      <c r="G1" s="349"/>
      <c r="H1" s="349"/>
      <c r="I1" s="349"/>
      <c r="J1" s="349"/>
      <c r="K1" s="56"/>
    </row>
    <row r="2" spans="1:23" ht="15.75" x14ac:dyDescent="0.2">
      <c r="A2" s="2"/>
      <c r="B2" s="3"/>
      <c r="C2" s="350" t="s">
        <v>303</v>
      </c>
      <c r="D2" s="350"/>
      <c r="E2" s="10">
        <v>43466</v>
      </c>
      <c r="F2" s="4" t="s">
        <v>0</v>
      </c>
      <c r="G2" s="10">
        <v>43738</v>
      </c>
      <c r="H2" s="58"/>
      <c r="I2" s="58"/>
      <c r="J2" s="58"/>
      <c r="K2" s="59"/>
      <c r="V2" s="60" t="s">
        <v>355</v>
      </c>
    </row>
    <row r="3" spans="1:23" ht="13.5" customHeight="1" thickBot="1" x14ac:dyDescent="0.25">
      <c r="A3" s="352" t="s">
        <v>304</v>
      </c>
      <c r="B3" s="353"/>
      <c r="C3" s="353"/>
      <c r="D3" s="353"/>
      <c r="E3" s="353"/>
      <c r="F3" s="353"/>
      <c r="G3" s="356" t="s">
        <v>3</v>
      </c>
      <c r="H3" s="339" t="s">
        <v>305</v>
      </c>
      <c r="I3" s="339"/>
      <c r="J3" s="339"/>
      <c r="K3" s="339"/>
      <c r="L3" s="339"/>
      <c r="M3" s="339"/>
      <c r="N3" s="339"/>
      <c r="O3" s="339"/>
      <c r="P3" s="339"/>
      <c r="Q3" s="339"/>
      <c r="R3" s="339"/>
      <c r="S3" s="339"/>
      <c r="T3" s="339"/>
      <c r="U3" s="339"/>
      <c r="V3" s="339" t="s">
        <v>306</v>
      </c>
      <c r="W3" s="341" t="s">
        <v>307</v>
      </c>
    </row>
    <row r="4" spans="1:23" ht="57" thickBot="1" x14ac:dyDescent="0.25">
      <c r="A4" s="354"/>
      <c r="B4" s="355"/>
      <c r="C4" s="355"/>
      <c r="D4" s="355"/>
      <c r="E4" s="355"/>
      <c r="F4" s="355"/>
      <c r="G4" s="357"/>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40"/>
      <c r="W4" s="342"/>
    </row>
    <row r="5" spans="1:23" ht="22.5" x14ac:dyDescent="0.2">
      <c r="A5" s="343">
        <v>1</v>
      </c>
      <c r="B5" s="344"/>
      <c r="C5" s="344"/>
      <c r="D5" s="344"/>
      <c r="E5" s="344"/>
      <c r="F5" s="344"/>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45" t="s">
        <v>322</v>
      </c>
      <c r="B6" s="345"/>
      <c r="C6" s="345"/>
      <c r="D6" s="345"/>
      <c r="E6" s="345"/>
      <c r="F6" s="345"/>
      <c r="G6" s="345"/>
      <c r="H6" s="345"/>
      <c r="I6" s="345"/>
      <c r="J6" s="345"/>
      <c r="K6" s="345"/>
      <c r="L6" s="345"/>
      <c r="M6" s="345"/>
      <c r="N6" s="346"/>
      <c r="O6" s="346"/>
      <c r="P6" s="346"/>
      <c r="Q6" s="346"/>
      <c r="R6" s="346"/>
      <c r="S6" s="346"/>
      <c r="T6" s="346"/>
      <c r="U6" s="346"/>
      <c r="V6" s="346"/>
      <c r="W6" s="347"/>
    </row>
    <row r="7" spans="1:23" x14ac:dyDescent="0.2">
      <c r="A7" s="337" t="s">
        <v>374</v>
      </c>
      <c r="B7" s="337"/>
      <c r="C7" s="337"/>
      <c r="D7" s="337"/>
      <c r="E7" s="337"/>
      <c r="F7" s="337"/>
      <c r="G7" s="6">
        <v>1</v>
      </c>
      <c r="H7" s="65">
        <v>1208895930</v>
      </c>
      <c r="I7" s="65">
        <v>719579</v>
      </c>
      <c r="J7" s="65">
        <v>57920857</v>
      </c>
      <c r="K7" s="65">
        <v>4143784</v>
      </c>
      <c r="L7" s="65">
        <v>4143784</v>
      </c>
      <c r="M7" s="65">
        <v>405400310</v>
      </c>
      <c r="N7" s="65">
        <v>159971372</v>
      </c>
      <c r="O7" s="65">
        <v>0</v>
      </c>
      <c r="P7" s="65">
        <v>0</v>
      </c>
      <c r="Q7" s="65">
        <v>0</v>
      </c>
      <c r="R7" s="65">
        <v>0</v>
      </c>
      <c r="S7" s="65">
        <v>337981548</v>
      </c>
      <c r="T7" s="65">
        <v>83625614</v>
      </c>
      <c r="U7" s="66">
        <f>H7+I7+J7+K7-L7+M7+N7+O7+P7+Q7+R7+S7+T7</f>
        <v>2254515210</v>
      </c>
      <c r="V7" s="65">
        <v>230384895</v>
      </c>
      <c r="W7" s="66">
        <f>U7+V7</f>
        <v>2484900105</v>
      </c>
    </row>
    <row r="8" spans="1:23" x14ac:dyDescent="0.2">
      <c r="A8" s="330" t="s">
        <v>323</v>
      </c>
      <c r="B8" s="330"/>
      <c r="C8" s="330"/>
      <c r="D8" s="330"/>
      <c r="E8" s="330"/>
      <c r="F8" s="330"/>
      <c r="G8" s="6">
        <v>2</v>
      </c>
      <c r="H8" s="65">
        <v>0</v>
      </c>
      <c r="I8" s="65">
        <v>0</v>
      </c>
      <c r="J8" s="65">
        <v>0</v>
      </c>
      <c r="K8" s="65">
        <v>0</v>
      </c>
      <c r="L8" s="65">
        <v>0</v>
      </c>
      <c r="M8" s="65">
        <v>0</v>
      </c>
      <c r="N8" s="65">
        <v>0</v>
      </c>
      <c r="O8" s="65">
        <v>0</v>
      </c>
      <c r="P8" s="65">
        <v>0</v>
      </c>
      <c r="Q8" s="65">
        <v>0</v>
      </c>
      <c r="R8" s="65">
        <v>0</v>
      </c>
      <c r="S8" s="65">
        <v>-8085727</v>
      </c>
      <c r="T8" s="65">
        <v>0</v>
      </c>
      <c r="U8" s="66">
        <f t="shared" ref="U8:U9" si="0">H8+I8+J8+K8-L8+M8+N8+O8+P8+Q8+R8+S8+T8</f>
        <v>-8085727</v>
      </c>
      <c r="V8" s="65">
        <v>-861332</v>
      </c>
      <c r="W8" s="66">
        <f t="shared" ref="W8:W9" si="1">U8+V8</f>
        <v>-8947059</v>
      </c>
    </row>
    <row r="9" spans="1:23" x14ac:dyDescent="0.2">
      <c r="A9" s="330" t="s">
        <v>324</v>
      </c>
      <c r="B9" s="330"/>
      <c r="C9" s="330"/>
      <c r="D9" s="330"/>
      <c r="E9" s="330"/>
      <c r="F9" s="330"/>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51" t="s">
        <v>375</v>
      </c>
      <c r="B10" s="351"/>
      <c r="C10" s="351"/>
      <c r="D10" s="351"/>
      <c r="E10" s="351"/>
      <c r="F10" s="351"/>
      <c r="G10" s="7">
        <v>4</v>
      </c>
      <c r="H10" s="66">
        <f>H7+H8+H9</f>
        <v>1208895930</v>
      </c>
      <c r="I10" s="66">
        <f t="shared" ref="I10:W10" si="2">I7+I8+I9</f>
        <v>719579</v>
      </c>
      <c r="J10" s="66">
        <f t="shared" si="2"/>
        <v>57920857</v>
      </c>
      <c r="K10" s="66">
        <f>K7+K8+K9</f>
        <v>4143784</v>
      </c>
      <c r="L10" s="66">
        <f t="shared" si="2"/>
        <v>4143784</v>
      </c>
      <c r="M10" s="66">
        <f t="shared" si="2"/>
        <v>405400310</v>
      </c>
      <c r="N10" s="66">
        <f t="shared" si="2"/>
        <v>159971372</v>
      </c>
      <c r="O10" s="66">
        <f t="shared" si="2"/>
        <v>0</v>
      </c>
      <c r="P10" s="66">
        <f t="shared" si="2"/>
        <v>0</v>
      </c>
      <c r="Q10" s="66">
        <f t="shared" si="2"/>
        <v>0</v>
      </c>
      <c r="R10" s="66">
        <f t="shared" si="2"/>
        <v>0</v>
      </c>
      <c r="S10" s="66">
        <f t="shared" si="2"/>
        <v>329895821</v>
      </c>
      <c r="T10" s="66">
        <f t="shared" si="2"/>
        <v>83625614</v>
      </c>
      <c r="U10" s="66">
        <f t="shared" si="2"/>
        <v>2246429483</v>
      </c>
      <c r="V10" s="66">
        <f t="shared" si="2"/>
        <v>229523563</v>
      </c>
      <c r="W10" s="66">
        <f t="shared" si="2"/>
        <v>2475953046</v>
      </c>
    </row>
    <row r="11" spans="1:23" x14ac:dyDescent="0.2">
      <c r="A11" s="330" t="s">
        <v>325</v>
      </c>
      <c r="B11" s="330"/>
      <c r="C11" s="330"/>
      <c r="D11" s="330"/>
      <c r="E11" s="330"/>
      <c r="F11" s="330"/>
      <c r="G11" s="6">
        <v>5</v>
      </c>
      <c r="H11" s="67">
        <v>0</v>
      </c>
      <c r="I11" s="67">
        <v>0</v>
      </c>
      <c r="J11" s="67">
        <v>0</v>
      </c>
      <c r="K11" s="67">
        <v>0</v>
      </c>
      <c r="L11" s="67">
        <v>0</v>
      </c>
      <c r="M11" s="67">
        <v>0</v>
      </c>
      <c r="N11" s="67">
        <v>0</v>
      </c>
      <c r="O11" s="67">
        <v>0</v>
      </c>
      <c r="P11" s="67">
        <v>0</v>
      </c>
      <c r="Q11" s="67">
        <v>0</v>
      </c>
      <c r="R11" s="67">
        <v>0</v>
      </c>
      <c r="S11" s="67">
        <v>0</v>
      </c>
      <c r="T11" s="65">
        <v>102837087</v>
      </c>
      <c r="U11" s="66">
        <f>H11+I11+J11+K11-L11+M11+N11+O11+P11+Q11+R11+S11+T11</f>
        <v>102837087</v>
      </c>
      <c r="V11" s="65">
        <v>25870940</v>
      </c>
      <c r="W11" s="66">
        <f t="shared" ref="W11:W28" si="3">U11+V11</f>
        <v>128708027</v>
      </c>
    </row>
    <row r="12" spans="1:23" x14ac:dyDescent="0.2">
      <c r="A12" s="330" t="s">
        <v>326</v>
      </c>
      <c r="B12" s="330"/>
      <c r="C12" s="330"/>
      <c r="D12" s="330"/>
      <c r="E12" s="330"/>
      <c r="F12" s="330"/>
      <c r="G12" s="6">
        <v>6</v>
      </c>
      <c r="H12" s="67">
        <v>0</v>
      </c>
      <c r="I12" s="67">
        <v>0</v>
      </c>
      <c r="J12" s="67">
        <v>0</v>
      </c>
      <c r="K12" s="67">
        <v>0</v>
      </c>
      <c r="L12" s="67">
        <v>0</v>
      </c>
      <c r="M12" s="67">
        <v>0</v>
      </c>
      <c r="N12" s="65">
        <v>-352521</v>
      </c>
      <c r="O12" s="67">
        <v>0</v>
      </c>
      <c r="P12" s="67">
        <v>0</v>
      </c>
      <c r="Q12" s="67">
        <v>0</v>
      </c>
      <c r="R12" s="67">
        <v>0</v>
      </c>
      <c r="S12" s="67">
        <v>0</v>
      </c>
      <c r="T12" s="67">
        <v>0</v>
      </c>
      <c r="U12" s="66">
        <f t="shared" ref="U12:U28" si="4">H12+I12+J12+K12-L12+M12+N12+O12+P12+Q12+R12+S12+T12</f>
        <v>-352521</v>
      </c>
      <c r="V12" s="65">
        <v>-316019</v>
      </c>
      <c r="W12" s="66">
        <f t="shared" si="3"/>
        <v>-668540</v>
      </c>
    </row>
    <row r="13" spans="1:23" ht="26.25" customHeight="1" x14ac:dyDescent="0.2">
      <c r="A13" s="330" t="s">
        <v>327</v>
      </c>
      <c r="B13" s="330"/>
      <c r="C13" s="330"/>
      <c r="D13" s="330"/>
      <c r="E13" s="330"/>
      <c r="F13" s="330"/>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330" t="s">
        <v>328</v>
      </c>
      <c r="B14" s="330"/>
      <c r="C14" s="330"/>
      <c r="D14" s="330"/>
      <c r="E14" s="330"/>
      <c r="F14" s="330"/>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330" t="s">
        <v>329</v>
      </c>
      <c r="B15" s="330"/>
      <c r="C15" s="330"/>
      <c r="D15" s="330"/>
      <c r="E15" s="330"/>
      <c r="F15" s="330"/>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330" t="s">
        <v>330</v>
      </c>
      <c r="B16" s="330"/>
      <c r="C16" s="330"/>
      <c r="D16" s="330"/>
      <c r="E16" s="330"/>
      <c r="F16" s="330"/>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330" t="s">
        <v>331</v>
      </c>
      <c r="B17" s="330"/>
      <c r="C17" s="330"/>
      <c r="D17" s="330"/>
      <c r="E17" s="330"/>
      <c r="F17" s="330"/>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330" t="s">
        <v>332</v>
      </c>
      <c r="B18" s="330"/>
      <c r="C18" s="330"/>
      <c r="D18" s="330"/>
      <c r="E18" s="330"/>
      <c r="F18" s="330"/>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330" t="s">
        <v>333</v>
      </c>
      <c r="B19" s="330"/>
      <c r="C19" s="330"/>
      <c r="D19" s="330"/>
      <c r="E19" s="330"/>
      <c r="F19" s="330"/>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330" t="s">
        <v>334</v>
      </c>
      <c r="B20" s="330"/>
      <c r="C20" s="330"/>
      <c r="D20" s="330"/>
      <c r="E20" s="330"/>
      <c r="F20" s="330"/>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330" t="s">
        <v>335</v>
      </c>
      <c r="B21" s="330"/>
      <c r="C21" s="330"/>
      <c r="D21" s="330"/>
      <c r="E21" s="330"/>
      <c r="F21" s="330"/>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330" t="s">
        <v>336</v>
      </c>
      <c r="B22" s="330"/>
      <c r="C22" s="330"/>
      <c r="D22" s="330"/>
      <c r="E22" s="330"/>
      <c r="F22" s="330"/>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330" t="s">
        <v>337</v>
      </c>
      <c r="B23" s="330"/>
      <c r="C23" s="330"/>
      <c r="D23" s="330"/>
      <c r="E23" s="330"/>
      <c r="F23" s="330"/>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330" t="s">
        <v>338</v>
      </c>
      <c r="B24" s="330"/>
      <c r="C24" s="330"/>
      <c r="D24" s="330"/>
      <c r="E24" s="330"/>
      <c r="F24" s="330"/>
      <c r="G24" s="6">
        <v>18</v>
      </c>
      <c r="H24" s="65">
        <v>0</v>
      </c>
      <c r="I24" s="65">
        <v>0</v>
      </c>
      <c r="J24" s="65">
        <v>0</v>
      </c>
      <c r="K24" s="65">
        <v>0</v>
      </c>
      <c r="L24" s="65">
        <v>5948575</v>
      </c>
      <c r="M24" s="65">
        <v>0</v>
      </c>
      <c r="N24" s="65">
        <v>0</v>
      </c>
      <c r="O24" s="65">
        <v>0</v>
      </c>
      <c r="P24" s="65">
        <v>0</v>
      </c>
      <c r="Q24" s="65">
        <v>0</v>
      </c>
      <c r="R24" s="65">
        <v>0</v>
      </c>
      <c r="S24" s="65">
        <v>0</v>
      </c>
      <c r="T24" s="65">
        <v>0</v>
      </c>
      <c r="U24" s="66">
        <f t="shared" si="4"/>
        <v>-5948575</v>
      </c>
      <c r="V24" s="65">
        <v>0</v>
      </c>
      <c r="W24" s="66">
        <f t="shared" si="3"/>
        <v>-5948575</v>
      </c>
    </row>
    <row r="25" spans="1:23" x14ac:dyDescent="0.2">
      <c r="A25" s="330" t="s">
        <v>339</v>
      </c>
      <c r="B25" s="330"/>
      <c r="C25" s="330"/>
      <c r="D25" s="330"/>
      <c r="E25" s="330"/>
      <c r="F25" s="330"/>
      <c r="G25" s="6">
        <v>19</v>
      </c>
      <c r="H25" s="65">
        <v>0</v>
      </c>
      <c r="I25" s="65">
        <v>0</v>
      </c>
      <c r="J25" s="65">
        <v>0</v>
      </c>
      <c r="K25" s="65">
        <v>0</v>
      </c>
      <c r="L25" s="65">
        <v>0</v>
      </c>
      <c r="M25" s="65">
        <v>0</v>
      </c>
      <c r="N25" s="65">
        <v>0</v>
      </c>
      <c r="O25" s="65">
        <v>0</v>
      </c>
      <c r="P25" s="65">
        <v>0</v>
      </c>
      <c r="Q25" s="65">
        <v>0</v>
      </c>
      <c r="R25" s="65">
        <v>0</v>
      </c>
      <c r="S25" s="65">
        <v>-36929037</v>
      </c>
      <c r="T25" s="65">
        <v>0</v>
      </c>
      <c r="U25" s="66">
        <f t="shared" si="4"/>
        <v>-36929037</v>
      </c>
      <c r="V25" s="65">
        <v>-15139773</v>
      </c>
      <c r="W25" s="66">
        <f t="shared" si="3"/>
        <v>-52068810</v>
      </c>
    </row>
    <row r="26" spans="1:23" x14ac:dyDescent="0.2">
      <c r="A26" s="330" t="s">
        <v>340</v>
      </c>
      <c r="B26" s="330"/>
      <c r="C26" s="330"/>
      <c r="D26" s="330"/>
      <c r="E26" s="330"/>
      <c r="F26" s="330"/>
      <c r="G26" s="6">
        <v>20</v>
      </c>
      <c r="H26" s="65">
        <v>0</v>
      </c>
      <c r="I26" s="65">
        <v>0</v>
      </c>
      <c r="J26" s="65">
        <v>0</v>
      </c>
      <c r="K26" s="65">
        <v>-51425</v>
      </c>
      <c r="L26" s="65">
        <v>0</v>
      </c>
      <c r="M26" s="65">
        <v>0</v>
      </c>
      <c r="N26" s="65">
        <v>66314</v>
      </c>
      <c r="O26" s="65">
        <v>0</v>
      </c>
      <c r="P26" s="65">
        <v>0</v>
      </c>
      <c r="Q26" s="65">
        <v>0</v>
      </c>
      <c r="R26" s="65">
        <v>0</v>
      </c>
      <c r="S26" s="65">
        <v>1217047</v>
      </c>
      <c r="T26" s="65">
        <v>0</v>
      </c>
      <c r="U26" s="66">
        <f t="shared" si="4"/>
        <v>1231936</v>
      </c>
      <c r="V26" s="65">
        <v>-9724792</v>
      </c>
      <c r="W26" s="66">
        <f t="shared" si="3"/>
        <v>-8492856</v>
      </c>
    </row>
    <row r="27" spans="1:23" x14ac:dyDescent="0.2">
      <c r="A27" s="330" t="s">
        <v>341</v>
      </c>
      <c r="B27" s="330"/>
      <c r="C27" s="330"/>
      <c r="D27" s="330"/>
      <c r="E27" s="330"/>
      <c r="F27" s="330"/>
      <c r="G27" s="6">
        <v>21</v>
      </c>
      <c r="H27" s="65">
        <v>0</v>
      </c>
      <c r="I27" s="65">
        <v>0</v>
      </c>
      <c r="J27" s="65">
        <v>4526604</v>
      </c>
      <c r="K27" s="65">
        <v>6000000</v>
      </c>
      <c r="L27" s="65">
        <v>0</v>
      </c>
      <c r="M27" s="65">
        <v>16360501</v>
      </c>
      <c r="N27" s="65">
        <v>38797796</v>
      </c>
      <c r="O27" s="65">
        <v>0</v>
      </c>
      <c r="P27" s="65">
        <v>0</v>
      </c>
      <c r="Q27" s="65">
        <v>0</v>
      </c>
      <c r="R27" s="65">
        <v>0</v>
      </c>
      <c r="S27" s="65">
        <v>17940713</v>
      </c>
      <c r="T27" s="65">
        <v>-83625614</v>
      </c>
      <c r="U27" s="66">
        <f t="shared" si="4"/>
        <v>0</v>
      </c>
      <c r="V27" s="65">
        <v>0</v>
      </c>
      <c r="W27" s="66">
        <f t="shared" si="3"/>
        <v>0</v>
      </c>
    </row>
    <row r="28" spans="1:23" x14ac:dyDescent="0.2">
      <c r="A28" s="330" t="s">
        <v>342</v>
      </c>
      <c r="B28" s="330"/>
      <c r="C28" s="330"/>
      <c r="D28" s="330"/>
      <c r="E28" s="330"/>
      <c r="F28" s="330"/>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38" t="s">
        <v>376</v>
      </c>
      <c r="B29" s="338"/>
      <c r="C29" s="338"/>
      <c r="D29" s="338"/>
      <c r="E29" s="338"/>
      <c r="F29" s="338"/>
      <c r="G29" s="8">
        <v>23</v>
      </c>
      <c r="H29" s="68">
        <f>SUM(H10:H28)</f>
        <v>1208895930</v>
      </c>
      <c r="I29" s="68">
        <f t="shared" ref="I29:W29" si="5">SUM(I10:I28)</f>
        <v>719579</v>
      </c>
      <c r="J29" s="68">
        <f t="shared" si="5"/>
        <v>62447461</v>
      </c>
      <c r="K29" s="68">
        <f t="shared" si="5"/>
        <v>10092359</v>
      </c>
      <c r="L29" s="68">
        <f t="shared" si="5"/>
        <v>10092359</v>
      </c>
      <c r="M29" s="68">
        <f t="shared" si="5"/>
        <v>421760811</v>
      </c>
      <c r="N29" s="68">
        <f t="shared" si="5"/>
        <v>198482961</v>
      </c>
      <c r="O29" s="68">
        <f t="shared" si="5"/>
        <v>0</v>
      </c>
      <c r="P29" s="68">
        <f t="shared" si="5"/>
        <v>0</v>
      </c>
      <c r="Q29" s="68">
        <f t="shared" si="5"/>
        <v>0</v>
      </c>
      <c r="R29" s="68">
        <f t="shared" si="5"/>
        <v>0</v>
      </c>
      <c r="S29" s="68">
        <f t="shared" si="5"/>
        <v>312124544</v>
      </c>
      <c r="T29" s="68">
        <f t="shared" si="5"/>
        <v>102837087</v>
      </c>
      <c r="U29" s="68">
        <f t="shared" si="5"/>
        <v>2307268373</v>
      </c>
      <c r="V29" s="68">
        <f t="shared" si="5"/>
        <v>230213919</v>
      </c>
      <c r="W29" s="68">
        <f t="shared" si="5"/>
        <v>2537482292</v>
      </c>
    </row>
    <row r="30" spans="1:23" x14ac:dyDescent="0.2">
      <c r="A30" s="332" t="s">
        <v>343</v>
      </c>
      <c r="B30" s="333"/>
      <c r="C30" s="333"/>
      <c r="D30" s="333"/>
      <c r="E30" s="333"/>
      <c r="F30" s="333"/>
      <c r="G30" s="333"/>
      <c r="H30" s="333"/>
      <c r="I30" s="333"/>
      <c r="J30" s="333"/>
      <c r="K30" s="333"/>
      <c r="L30" s="333"/>
      <c r="M30" s="333"/>
      <c r="N30" s="333"/>
      <c r="O30" s="333"/>
      <c r="P30" s="333"/>
      <c r="Q30" s="333"/>
      <c r="R30" s="333"/>
      <c r="S30" s="333"/>
      <c r="T30" s="333"/>
      <c r="U30" s="333"/>
      <c r="V30" s="333"/>
      <c r="W30" s="333"/>
    </row>
    <row r="31" spans="1:23" ht="36.75" customHeight="1" x14ac:dyDescent="0.2">
      <c r="A31" s="334" t="s">
        <v>344</v>
      </c>
      <c r="B31" s="334"/>
      <c r="C31" s="334"/>
      <c r="D31" s="334"/>
      <c r="E31" s="334"/>
      <c r="F31" s="334"/>
      <c r="G31" s="7">
        <v>24</v>
      </c>
      <c r="H31" s="66">
        <f>SUM(H12:H20)</f>
        <v>0</v>
      </c>
      <c r="I31" s="66">
        <f t="shared" ref="I31:W31" si="6">SUM(I12:I20)</f>
        <v>0</v>
      </c>
      <c r="J31" s="66">
        <f t="shared" si="6"/>
        <v>0</v>
      </c>
      <c r="K31" s="66">
        <f t="shared" si="6"/>
        <v>0</v>
      </c>
      <c r="L31" s="66">
        <f t="shared" si="6"/>
        <v>0</v>
      </c>
      <c r="M31" s="66">
        <f t="shared" si="6"/>
        <v>0</v>
      </c>
      <c r="N31" s="66">
        <f t="shared" si="6"/>
        <v>-352521</v>
      </c>
      <c r="O31" s="66">
        <f t="shared" si="6"/>
        <v>0</v>
      </c>
      <c r="P31" s="66">
        <f t="shared" si="6"/>
        <v>0</v>
      </c>
      <c r="Q31" s="66">
        <f t="shared" si="6"/>
        <v>0</v>
      </c>
      <c r="R31" s="66">
        <f t="shared" si="6"/>
        <v>0</v>
      </c>
      <c r="S31" s="66">
        <f t="shared" si="6"/>
        <v>0</v>
      </c>
      <c r="T31" s="66">
        <f t="shared" si="6"/>
        <v>0</v>
      </c>
      <c r="U31" s="66">
        <f t="shared" si="6"/>
        <v>-352521</v>
      </c>
      <c r="V31" s="66">
        <f t="shared" si="6"/>
        <v>-316019</v>
      </c>
      <c r="W31" s="66">
        <f t="shared" si="6"/>
        <v>-668540</v>
      </c>
    </row>
    <row r="32" spans="1:23" ht="31.5" customHeight="1" x14ac:dyDescent="0.2">
      <c r="A32" s="334" t="s">
        <v>345</v>
      </c>
      <c r="B32" s="334"/>
      <c r="C32" s="334"/>
      <c r="D32" s="334"/>
      <c r="E32" s="334"/>
      <c r="F32" s="334"/>
      <c r="G32" s="7">
        <v>25</v>
      </c>
      <c r="H32" s="66">
        <f>H11+H31</f>
        <v>0</v>
      </c>
      <c r="I32" s="66">
        <f t="shared" ref="I32:W32" si="7">I11+I31</f>
        <v>0</v>
      </c>
      <c r="J32" s="66">
        <f t="shared" si="7"/>
        <v>0</v>
      </c>
      <c r="K32" s="66">
        <f t="shared" si="7"/>
        <v>0</v>
      </c>
      <c r="L32" s="66">
        <f t="shared" si="7"/>
        <v>0</v>
      </c>
      <c r="M32" s="66">
        <f t="shared" si="7"/>
        <v>0</v>
      </c>
      <c r="N32" s="66">
        <f t="shared" si="7"/>
        <v>-352521</v>
      </c>
      <c r="O32" s="66">
        <f t="shared" si="7"/>
        <v>0</v>
      </c>
      <c r="P32" s="66">
        <f t="shared" si="7"/>
        <v>0</v>
      </c>
      <c r="Q32" s="66">
        <f t="shared" si="7"/>
        <v>0</v>
      </c>
      <c r="R32" s="66">
        <f t="shared" si="7"/>
        <v>0</v>
      </c>
      <c r="S32" s="66">
        <f t="shared" si="7"/>
        <v>0</v>
      </c>
      <c r="T32" s="66">
        <f t="shared" si="7"/>
        <v>102837087</v>
      </c>
      <c r="U32" s="66">
        <f t="shared" si="7"/>
        <v>102484566</v>
      </c>
      <c r="V32" s="66">
        <f t="shared" si="7"/>
        <v>25554921</v>
      </c>
      <c r="W32" s="66">
        <f t="shared" si="7"/>
        <v>128039487</v>
      </c>
    </row>
    <row r="33" spans="1:23" ht="30.75" customHeight="1" x14ac:dyDescent="0.2">
      <c r="A33" s="335" t="s">
        <v>346</v>
      </c>
      <c r="B33" s="335"/>
      <c r="C33" s="335"/>
      <c r="D33" s="335"/>
      <c r="E33" s="335"/>
      <c r="F33" s="335"/>
      <c r="G33" s="8">
        <v>26</v>
      </c>
      <c r="H33" s="68">
        <f>SUM(H21:H28)</f>
        <v>0</v>
      </c>
      <c r="I33" s="68">
        <f t="shared" ref="I33:W33" si="8">SUM(I21:I28)</f>
        <v>0</v>
      </c>
      <c r="J33" s="68">
        <f t="shared" si="8"/>
        <v>4526604</v>
      </c>
      <c r="K33" s="68">
        <f t="shared" si="8"/>
        <v>5948575</v>
      </c>
      <c r="L33" s="68">
        <f t="shared" si="8"/>
        <v>5948575</v>
      </c>
      <c r="M33" s="68">
        <f t="shared" si="8"/>
        <v>16360501</v>
      </c>
      <c r="N33" s="68">
        <f t="shared" si="8"/>
        <v>38864110</v>
      </c>
      <c r="O33" s="68">
        <f t="shared" si="8"/>
        <v>0</v>
      </c>
      <c r="P33" s="68">
        <f t="shared" si="8"/>
        <v>0</v>
      </c>
      <c r="Q33" s="68">
        <f t="shared" si="8"/>
        <v>0</v>
      </c>
      <c r="R33" s="68">
        <f t="shared" si="8"/>
        <v>0</v>
      </c>
      <c r="S33" s="68">
        <f t="shared" si="8"/>
        <v>-17771277</v>
      </c>
      <c r="T33" s="68">
        <f t="shared" si="8"/>
        <v>-83625614</v>
      </c>
      <c r="U33" s="68">
        <f t="shared" si="8"/>
        <v>-41645676</v>
      </c>
      <c r="V33" s="68">
        <f t="shared" si="8"/>
        <v>-24864565</v>
      </c>
      <c r="W33" s="68">
        <f t="shared" si="8"/>
        <v>-66510241</v>
      </c>
    </row>
    <row r="34" spans="1:23" x14ac:dyDescent="0.2">
      <c r="A34" s="332" t="s">
        <v>347</v>
      </c>
      <c r="B34" s="336"/>
      <c r="C34" s="336"/>
      <c r="D34" s="336"/>
      <c r="E34" s="336"/>
      <c r="F34" s="336"/>
      <c r="G34" s="336"/>
      <c r="H34" s="336"/>
      <c r="I34" s="336"/>
      <c r="J34" s="336"/>
      <c r="K34" s="336"/>
      <c r="L34" s="336"/>
      <c r="M34" s="336"/>
      <c r="N34" s="336"/>
      <c r="O34" s="336"/>
      <c r="P34" s="336"/>
      <c r="Q34" s="336"/>
      <c r="R34" s="336"/>
      <c r="S34" s="336"/>
      <c r="T34" s="336"/>
      <c r="U34" s="336"/>
      <c r="V34" s="336"/>
      <c r="W34" s="336"/>
    </row>
    <row r="35" spans="1:23" x14ac:dyDescent="0.2">
      <c r="A35" s="337" t="s">
        <v>377</v>
      </c>
      <c r="B35" s="337"/>
      <c r="C35" s="337"/>
      <c r="D35" s="337"/>
      <c r="E35" s="337"/>
      <c r="F35" s="337"/>
      <c r="G35" s="6">
        <v>27</v>
      </c>
      <c r="H35" s="65">
        <v>1208895930</v>
      </c>
      <c r="I35" s="65">
        <v>719579</v>
      </c>
      <c r="J35" s="65">
        <v>62447461</v>
      </c>
      <c r="K35" s="65">
        <v>10092359</v>
      </c>
      <c r="L35" s="65">
        <v>10092359</v>
      </c>
      <c r="M35" s="65">
        <v>421760811</v>
      </c>
      <c r="N35" s="65">
        <v>198482961</v>
      </c>
      <c r="O35" s="65">
        <v>0</v>
      </c>
      <c r="P35" s="65">
        <v>0</v>
      </c>
      <c r="Q35" s="65">
        <v>0</v>
      </c>
      <c r="R35" s="65">
        <v>0</v>
      </c>
      <c r="S35" s="65">
        <v>312124544</v>
      </c>
      <c r="T35" s="65">
        <v>102837087</v>
      </c>
      <c r="U35" s="69">
        <f t="shared" ref="U35:U37" si="9">H35+I35+J35+K35-L35+M35+N35+O35+P35+Q35+R35+S35+T35</f>
        <v>2307268373</v>
      </c>
      <c r="V35" s="65">
        <v>230213919</v>
      </c>
      <c r="W35" s="69">
        <f t="shared" ref="W35:W37" si="10">U35+V35</f>
        <v>2537482292</v>
      </c>
    </row>
    <row r="36" spans="1:23" x14ac:dyDescent="0.2">
      <c r="A36" s="330" t="s">
        <v>323</v>
      </c>
      <c r="B36" s="330"/>
      <c r="C36" s="330"/>
      <c r="D36" s="330"/>
      <c r="E36" s="330"/>
      <c r="F36" s="330"/>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330" t="s">
        <v>324</v>
      </c>
      <c r="B37" s="330"/>
      <c r="C37" s="330"/>
      <c r="D37" s="330"/>
      <c r="E37" s="330"/>
      <c r="F37" s="330"/>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37" t="s">
        <v>378</v>
      </c>
      <c r="B38" s="337"/>
      <c r="C38" s="337"/>
      <c r="D38" s="337"/>
      <c r="E38" s="337"/>
      <c r="F38" s="337"/>
      <c r="G38" s="6">
        <v>30</v>
      </c>
      <c r="H38" s="69">
        <f>H35+H36+H37</f>
        <v>1208895930</v>
      </c>
      <c r="I38" s="69">
        <f t="shared" ref="I38:W38" si="11">I35+I36+I37</f>
        <v>719579</v>
      </c>
      <c r="J38" s="69">
        <f t="shared" si="11"/>
        <v>62447461</v>
      </c>
      <c r="K38" s="69">
        <f t="shared" si="11"/>
        <v>10092359</v>
      </c>
      <c r="L38" s="69">
        <f t="shared" si="11"/>
        <v>10092359</v>
      </c>
      <c r="M38" s="69">
        <f t="shared" si="11"/>
        <v>421760811</v>
      </c>
      <c r="N38" s="69">
        <f t="shared" si="11"/>
        <v>198482961</v>
      </c>
      <c r="O38" s="69">
        <f t="shared" si="11"/>
        <v>0</v>
      </c>
      <c r="P38" s="69">
        <f t="shared" si="11"/>
        <v>0</v>
      </c>
      <c r="Q38" s="69">
        <f t="shared" si="11"/>
        <v>0</v>
      </c>
      <c r="R38" s="69">
        <f t="shared" si="11"/>
        <v>0</v>
      </c>
      <c r="S38" s="69">
        <f t="shared" si="11"/>
        <v>312124544</v>
      </c>
      <c r="T38" s="69">
        <f t="shared" si="11"/>
        <v>102837087</v>
      </c>
      <c r="U38" s="69">
        <f t="shared" si="11"/>
        <v>2307268373</v>
      </c>
      <c r="V38" s="69">
        <f t="shared" si="11"/>
        <v>230213919</v>
      </c>
      <c r="W38" s="69">
        <f t="shared" si="11"/>
        <v>2537482292</v>
      </c>
    </row>
    <row r="39" spans="1:23" x14ac:dyDescent="0.2">
      <c r="A39" s="330" t="s">
        <v>325</v>
      </c>
      <c r="B39" s="330"/>
      <c r="C39" s="330"/>
      <c r="D39" s="330"/>
      <c r="E39" s="330"/>
      <c r="F39" s="330"/>
      <c r="G39" s="6">
        <v>31</v>
      </c>
      <c r="H39" s="67">
        <v>0</v>
      </c>
      <c r="I39" s="67">
        <v>0</v>
      </c>
      <c r="J39" s="67">
        <v>0</v>
      </c>
      <c r="K39" s="67">
        <v>0</v>
      </c>
      <c r="L39" s="67">
        <v>0</v>
      </c>
      <c r="M39" s="67">
        <v>0</v>
      </c>
      <c r="N39" s="67">
        <v>0</v>
      </c>
      <c r="O39" s="67">
        <v>0</v>
      </c>
      <c r="P39" s="67">
        <v>0</v>
      </c>
      <c r="Q39" s="67">
        <v>0</v>
      </c>
      <c r="R39" s="67">
        <v>0</v>
      </c>
      <c r="S39" s="67">
        <v>0</v>
      </c>
      <c r="T39" s="65">
        <v>4236125</v>
      </c>
      <c r="U39" s="69">
        <f t="shared" ref="U39:U56" si="12">H39+I39+J39+K39-L39+M39+N39+O39+P39+Q39+R39+S39+T39</f>
        <v>4236125</v>
      </c>
      <c r="V39" s="65">
        <v>15908168</v>
      </c>
      <c r="W39" s="69">
        <f t="shared" ref="W39:W56" si="13">U39+V39</f>
        <v>20144293</v>
      </c>
    </row>
    <row r="40" spans="1:23" x14ac:dyDescent="0.2">
      <c r="A40" s="330" t="s">
        <v>326</v>
      </c>
      <c r="B40" s="330"/>
      <c r="C40" s="330"/>
      <c r="D40" s="330"/>
      <c r="E40" s="330"/>
      <c r="F40" s="330"/>
      <c r="G40" s="6">
        <v>32</v>
      </c>
      <c r="H40" s="67">
        <v>0</v>
      </c>
      <c r="I40" s="67">
        <v>0</v>
      </c>
      <c r="J40" s="67">
        <v>0</v>
      </c>
      <c r="K40" s="67">
        <v>0</v>
      </c>
      <c r="L40" s="67">
        <v>0</v>
      </c>
      <c r="M40" s="67">
        <v>0</v>
      </c>
      <c r="N40" s="65">
        <v>-103430</v>
      </c>
      <c r="O40" s="67">
        <v>0</v>
      </c>
      <c r="P40" s="67">
        <v>0</v>
      </c>
      <c r="Q40" s="67">
        <v>0</v>
      </c>
      <c r="R40" s="67">
        <v>0</v>
      </c>
      <c r="S40" s="67">
        <v>0</v>
      </c>
      <c r="T40" s="67">
        <v>0</v>
      </c>
      <c r="U40" s="69">
        <f t="shared" si="12"/>
        <v>-103430</v>
      </c>
      <c r="V40" s="65">
        <v>-92721</v>
      </c>
      <c r="W40" s="69">
        <f t="shared" si="13"/>
        <v>-196151</v>
      </c>
    </row>
    <row r="41" spans="1:23" ht="27" customHeight="1" x14ac:dyDescent="0.2">
      <c r="A41" s="330" t="s">
        <v>348</v>
      </c>
      <c r="B41" s="330"/>
      <c r="C41" s="330"/>
      <c r="D41" s="330"/>
      <c r="E41" s="330"/>
      <c r="F41" s="330"/>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330" t="s">
        <v>328</v>
      </c>
      <c r="B42" s="330"/>
      <c r="C42" s="330"/>
      <c r="D42" s="330"/>
      <c r="E42" s="330"/>
      <c r="F42" s="330"/>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330" t="s">
        <v>329</v>
      </c>
      <c r="B43" s="330"/>
      <c r="C43" s="330"/>
      <c r="D43" s="330"/>
      <c r="E43" s="330"/>
      <c r="F43" s="330"/>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330" t="s">
        <v>330</v>
      </c>
      <c r="B44" s="330"/>
      <c r="C44" s="330"/>
      <c r="D44" s="330"/>
      <c r="E44" s="330"/>
      <c r="F44" s="330"/>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330" t="s">
        <v>349</v>
      </c>
      <c r="B45" s="330"/>
      <c r="C45" s="330"/>
      <c r="D45" s="330"/>
      <c r="E45" s="330"/>
      <c r="F45" s="330"/>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330" t="s">
        <v>332</v>
      </c>
      <c r="B46" s="330"/>
      <c r="C46" s="330"/>
      <c r="D46" s="330"/>
      <c r="E46" s="330"/>
      <c r="F46" s="330"/>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330" t="s">
        <v>333</v>
      </c>
      <c r="B47" s="330"/>
      <c r="C47" s="330"/>
      <c r="D47" s="330"/>
      <c r="E47" s="330"/>
      <c r="F47" s="330"/>
      <c r="G47" s="6">
        <v>39</v>
      </c>
      <c r="H47" s="65">
        <v>0</v>
      </c>
      <c r="I47" s="65">
        <v>0</v>
      </c>
      <c r="J47" s="65">
        <v>0</v>
      </c>
      <c r="K47" s="65">
        <v>0</v>
      </c>
      <c r="L47" s="65">
        <v>0</v>
      </c>
      <c r="M47" s="65">
        <v>0</v>
      </c>
      <c r="N47" s="65">
        <v>0</v>
      </c>
      <c r="O47" s="65">
        <v>0</v>
      </c>
      <c r="P47" s="65">
        <v>0</v>
      </c>
      <c r="Q47" s="65">
        <v>0</v>
      </c>
      <c r="R47" s="65">
        <v>0</v>
      </c>
      <c r="S47" s="65"/>
      <c r="T47" s="65">
        <v>0</v>
      </c>
      <c r="U47" s="69">
        <f t="shared" si="12"/>
        <v>0</v>
      </c>
      <c r="V47" s="65">
        <v>0</v>
      </c>
      <c r="W47" s="69">
        <f t="shared" si="13"/>
        <v>0</v>
      </c>
    </row>
    <row r="48" spans="1:23" x14ac:dyDescent="0.2">
      <c r="A48" s="330" t="s">
        <v>334</v>
      </c>
      <c r="B48" s="330"/>
      <c r="C48" s="330"/>
      <c r="D48" s="330"/>
      <c r="E48" s="330"/>
      <c r="F48" s="330"/>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330" t="s">
        <v>350</v>
      </c>
      <c r="B49" s="330"/>
      <c r="C49" s="330"/>
      <c r="D49" s="330"/>
      <c r="E49" s="330"/>
      <c r="F49" s="330"/>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330" t="s">
        <v>336</v>
      </c>
      <c r="B50" s="330"/>
      <c r="C50" s="330"/>
      <c r="D50" s="330"/>
      <c r="E50" s="330"/>
      <c r="F50" s="330"/>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330" t="s">
        <v>351</v>
      </c>
      <c r="B51" s="330"/>
      <c r="C51" s="330"/>
      <c r="D51" s="330"/>
      <c r="E51" s="330"/>
      <c r="F51" s="330"/>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330" t="s">
        <v>338</v>
      </c>
      <c r="B52" s="330"/>
      <c r="C52" s="330"/>
      <c r="D52" s="330"/>
      <c r="E52" s="330"/>
      <c r="F52" s="330"/>
      <c r="G52" s="6">
        <v>44</v>
      </c>
      <c r="H52" s="65">
        <v>0</v>
      </c>
      <c r="I52" s="65">
        <v>0</v>
      </c>
      <c r="J52" s="65">
        <v>0</v>
      </c>
      <c r="K52" s="65">
        <v>0</v>
      </c>
      <c r="L52" s="65">
        <v>827554</v>
      </c>
      <c r="M52" s="65">
        <v>0</v>
      </c>
      <c r="N52" s="65">
        <v>0</v>
      </c>
      <c r="O52" s="65">
        <v>0</v>
      </c>
      <c r="P52" s="65">
        <v>0</v>
      </c>
      <c r="Q52" s="65">
        <v>0</v>
      </c>
      <c r="R52" s="65">
        <v>0</v>
      </c>
      <c r="S52" s="65">
        <v>0</v>
      </c>
      <c r="T52" s="65">
        <v>0</v>
      </c>
      <c r="U52" s="69">
        <f t="shared" si="12"/>
        <v>-827554</v>
      </c>
      <c r="V52" s="65">
        <v>0</v>
      </c>
      <c r="W52" s="69">
        <f t="shared" si="13"/>
        <v>-827554</v>
      </c>
    </row>
    <row r="53" spans="1:23" x14ac:dyDescent="0.2">
      <c r="A53" s="330" t="s">
        <v>339</v>
      </c>
      <c r="B53" s="330"/>
      <c r="C53" s="330"/>
      <c r="D53" s="330"/>
      <c r="E53" s="330"/>
      <c r="F53" s="330"/>
      <c r="G53" s="6">
        <v>45</v>
      </c>
      <c r="H53" s="65">
        <v>0</v>
      </c>
      <c r="I53" s="65">
        <v>0</v>
      </c>
      <c r="J53" s="65">
        <v>0</v>
      </c>
      <c r="K53" s="65">
        <v>0</v>
      </c>
      <c r="L53" s="65">
        <v>0</v>
      </c>
      <c r="M53" s="65">
        <v>0</v>
      </c>
      <c r="N53" s="65">
        <v>0</v>
      </c>
      <c r="O53" s="65">
        <v>0</v>
      </c>
      <c r="P53" s="65">
        <v>0</v>
      </c>
      <c r="Q53" s="65">
        <v>0</v>
      </c>
      <c r="R53" s="65">
        <v>0</v>
      </c>
      <c r="S53" s="65">
        <v>-38358870</v>
      </c>
      <c r="T53" s="65">
        <v>0</v>
      </c>
      <c r="U53" s="69">
        <f t="shared" si="12"/>
        <v>-38358870</v>
      </c>
      <c r="V53" s="65">
        <v>-13030069</v>
      </c>
      <c r="W53" s="69">
        <f t="shared" si="13"/>
        <v>-51388939</v>
      </c>
    </row>
    <row r="54" spans="1:23" x14ac:dyDescent="0.2">
      <c r="A54" s="330" t="s">
        <v>340</v>
      </c>
      <c r="B54" s="330"/>
      <c r="C54" s="330"/>
      <c r="D54" s="330"/>
      <c r="E54" s="330"/>
      <c r="F54" s="330"/>
      <c r="G54" s="6">
        <v>46</v>
      </c>
      <c r="H54" s="65">
        <v>0</v>
      </c>
      <c r="I54" s="65">
        <v>0</v>
      </c>
      <c r="J54" s="65">
        <v>0</v>
      </c>
      <c r="K54" s="65">
        <v>0</v>
      </c>
      <c r="L54" s="65">
        <v>0</v>
      </c>
      <c r="M54" s="65">
        <v>0</v>
      </c>
      <c r="N54" s="65">
        <v>0</v>
      </c>
      <c r="O54" s="65">
        <v>0</v>
      </c>
      <c r="P54" s="65">
        <v>0</v>
      </c>
      <c r="Q54" s="65">
        <v>0</v>
      </c>
      <c r="R54" s="65">
        <v>0</v>
      </c>
      <c r="S54" s="65">
        <v>-2233605</v>
      </c>
      <c r="T54" s="65">
        <v>0</v>
      </c>
      <c r="U54" s="69">
        <f t="shared" si="12"/>
        <v>-2233605</v>
      </c>
      <c r="V54" s="65">
        <v>2388981</v>
      </c>
      <c r="W54" s="69">
        <f t="shared" si="13"/>
        <v>155376</v>
      </c>
    </row>
    <row r="55" spans="1:23" x14ac:dyDescent="0.2">
      <c r="A55" s="330" t="s">
        <v>341</v>
      </c>
      <c r="B55" s="330"/>
      <c r="C55" s="330"/>
      <c r="D55" s="330"/>
      <c r="E55" s="330"/>
      <c r="F55" s="330"/>
      <c r="G55" s="6">
        <v>47</v>
      </c>
      <c r="H55" s="65">
        <v>0</v>
      </c>
      <c r="I55" s="65">
        <v>0</v>
      </c>
      <c r="J55" s="65">
        <v>6129864</v>
      </c>
      <c r="K55" s="65">
        <v>827554</v>
      </c>
      <c r="L55" s="65">
        <v>0</v>
      </c>
      <c r="M55" s="65">
        <v>18649704</v>
      </c>
      <c r="N55" s="65">
        <v>45880007</v>
      </c>
      <c r="O55" s="65">
        <v>0</v>
      </c>
      <c r="P55" s="65">
        <v>0</v>
      </c>
      <c r="Q55" s="65">
        <v>0</v>
      </c>
      <c r="R55" s="65">
        <v>0</v>
      </c>
      <c r="S55" s="65">
        <v>31369596</v>
      </c>
      <c r="T55" s="65">
        <v>-102837087</v>
      </c>
      <c r="U55" s="69">
        <f t="shared" si="12"/>
        <v>19638</v>
      </c>
      <c r="V55" s="65">
        <v>0</v>
      </c>
      <c r="W55" s="69">
        <f t="shared" si="13"/>
        <v>19638</v>
      </c>
    </row>
    <row r="56" spans="1:23" x14ac:dyDescent="0.2">
      <c r="A56" s="330" t="s">
        <v>342</v>
      </c>
      <c r="B56" s="330"/>
      <c r="C56" s="330"/>
      <c r="D56" s="330"/>
      <c r="E56" s="330"/>
      <c r="F56" s="330"/>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31" t="s">
        <v>379</v>
      </c>
      <c r="B57" s="331"/>
      <c r="C57" s="331"/>
      <c r="D57" s="331"/>
      <c r="E57" s="331"/>
      <c r="F57" s="331"/>
      <c r="G57" s="9">
        <v>49</v>
      </c>
      <c r="H57" s="70">
        <f>SUM(H38:H56)</f>
        <v>1208895930</v>
      </c>
      <c r="I57" s="70">
        <f t="shared" ref="I57:W57" si="14">SUM(I38:I56)</f>
        <v>719579</v>
      </c>
      <c r="J57" s="70">
        <f t="shared" si="14"/>
        <v>68577325</v>
      </c>
      <c r="K57" s="70">
        <f t="shared" si="14"/>
        <v>10919913</v>
      </c>
      <c r="L57" s="70">
        <f t="shared" si="14"/>
        <v>10919913</v>
      </c>
      <c r="M57" s="70">
        <f t="shared" si="14"/>
        <v>440410515</v>
      </c>
      <c r="N57" s="70">
        <f t="shared" si="14"/>
        <v>244259538</v>
      </c>
      <c r="O57" s="70">
        <f t="shared" si="14"/>
        <v>0</v>
      </c>
      <c r="P57" s="70">
        <f t="shared" si="14"/>
        <v>0</v>
      </c>
      <c r="Q57" s="70">
        <f t="shared" si="14"/>
        <v>0</v>
      </c>
      <c r="R57" s="70">
        <f t="shared" si="14"/>
        <v>0</v>
      </c>
      <c r="S57" s="70">
        <f t="shared" si="14"/>
        <v>302901665</v>
      </c>
      <c r="T57" s="70">
        <f t="shared" si="14"/>
        <v>4236125</v>
      </c>
      <c r="U57" s="70">
        <f t="shared" si="14"/>
        <v>2270000677</v>
      </c>
      <c r="V57" s="70">
        <f t="shared" si="14"/>
        <v>235388278</v>
      </c>
      <c r="W57" s="70">
        <f t="shared" si="14"/>
        <v>2505388955</v>
      </c>
    </row>
    <row r="58" spans="1:23" x14ac:dyDescent="0.2">
      <c r="A58" s="332" t="s">
        <v>343</v>
      </c>
      <c r="B58" s="333"/>
      <c r="C58" s="333"/>
      <c r="D58" s="333"/>
      <c r="E58" s="333"/>
      <c r="F58" s="333"/>
      <c r="G58" s="333"/>
      <c r="H58" s="333"/>
      <c r="I58" s="333"/>
      <c r="J58" s="333"/>
      <c r="K58" s="333"/>
      <c r="L58" s="333"/>
      <c r="M58" s="333"/>
      <c r="N58" s="333"/>
      <c r="O58" s="333"/>
      <c r="P58" s="333"/>
      <c r="Q58" s="333"/>
      <c r="R58" s="333"/>
      <c r="S58" s="333"/>
      <c r="T58" s="333"/>
      <c r="U58" s="333"/>
      <c r="V58" s="333"/>
      <c r="W58" s="333"/>
    </row>
    <row r="59" spans="1:23" ht="31.5" customHeight="1" x14ac:dyDescent="0.2">
      <c r="A59" s="328" t="s">
        <v>352</v>
      </c>
      <c r="B59" s="328"/>
      <c r="C59" s="328"/>
      <c r="D59" s="328"/>
      <c r="E59" s="328"/>
      <c r="F59" s="328"/>
      <c r="G59" s="6">
        <v>50</v>
      </c>
      <c r="H59" s="69">
        <f>SUM(H40:H48)</f>
        <v>0</v>
      </c>
      <c r="I59" s="69">
        <f t="shared" ref="I59:W59" si="15">SUM(I40:I48)</f>
        <v>0</v>
      </c>
      <c r="J59" s="69">
        <f t="shared" si="15"/>
        <v>0</v>
      </c>
      <c r="K59" s="69">
        <f t="shared" si="15"/>
        <v>0</v>
      </c>
      <c r="L59" s="69">
        <f t="shared" si="15"/>
        <v>0</v>
      </c>
      <c r="M59" s="69">
        <f t="shared" si="15"/>
        <v>0</v>
      </c>
      <c r="N59" s="69">
        <f t="shared" si="15"/>
        <v>-103430</v>
      </c>
      <c r="O59" s="69">
        <f t="shared" si="15"/>
        <v>0</v>
      </c>
      <c r="P59" s="69">
        <f t="shared" si="15"/>
        <v>0</v>
      </c>
      <c r="Q59" s="69">
        <f t="shared" si="15"/>
        <v>0</v>
      </c>
      <c r="R59" s="69">
        <f t="shared" si="15"/>
        <v>0</v>
      </c>
      <c r="S59" s="69">
        <f t="shared" si="15"/>
        <v>0</v>
      </c>
      <c r="T59" s="69">
        <f t="shared" si="15"/>
        <v>0</v>
      </c>
      <c r="U59" s="69">
        <f t="shared" si="15"/>
        <v>-103430</v>
      </c>
      <c r="V59" s="69">
        <f t="shared" si="15"/>
        <v>-92721</v>
      </c>
      <c r="W59" s="69">
        <f t="shared" si="15"/>
        <v>-196151</v>
      </c>
    </row>
    <row r="60" spans="1:23" ht="27.75" customHeight="1" x14ac:dyDescent="0.2">
      <c r="A60" s="328" t="s">
        <v>353</v>
      </c>
      <c r="B60" s="328"/>
      <c r="C60" s="328"/>
      <c r="D60" s="328"/>
      <c r="E60" s="328"/>
      <c r="F60" s="328"/>
      <c r="G60" s="6">
        <v>51</v>
      </c>
      <c r="H60" s="69">
        <f>H39+H59</f>
        <v>0</v>
      </c>
      <c r="I60" s="69">
        <f t="shared" ref="I60:W60" si="16">I39+I59</f>
        <v>0</v>
      </c>
      <c r="J60" s="69">
        <f t="shared" si="16"/>
        <v>0</v>
      </c>
      <c r="K60" s="69">
        <f t="shared" si="16"/>
        <v>0</v>
      </c>
      <c r="L60" s="69">
        <f t="shared" si="16"/>
        <v>0</v>
      </c>
      <c r="M60" s="69">
        <f t="shared" si="16"/>
        <v>0</v>
      </c>
      <c r="N60" s="69">
        <f t="shared" si="16"/>
        <v>-103430</v>
      </c>
      <c r="O60" s="69">
        <f t="shared" si="16"/>
        <v>0</v>
      </c>
      <c r="P60" s="69">
        <f t="shared" si="16"/>
        <v>0</v>
      </c>
      <c r="Q60" s="69">
        <f t="shared" si="16"/>
        <v>0</v>
      </c>
      <c r="R60" s="69">
        <f t="shared" si="16"/>
        <v>0</v>
      </c>
      <c r="S60" s="69">
        <f t="shared" si="16"/>
        <v>0</v>
      </c>
      <c r="T60" s="69">
        <f t="shared" si="16"/>
        <v>4236125</v>
      </c>
      <c r="U60" s="69">
        <f t="shared" si="16"/>
        <v>4132695</v>
      </c>
      <c r="V60" s="69">
        <f t="shared" si="16"/>
        <v>15815447</v>
      </c>
      <c r="W60" s="69">
        <f t="shared" si="16"/>
        <v>19948142</v>
      </c>
    </row>
    <row r="61" spans="1:23" ht="29.25" customHeight="1" x14ac:dyDescent="0.2">
      <c r="A61" s="329" t="s">
        <v>354</v>
      </c>
      <c r="B61" s="329"/>
      <c r="C61" s="329"/>
      <c r="D61" s="329"/>
      <c r="E61" s="329"/>
      <c r="F61" s="329"/>
      <c r="G61" s="9">
        <v>52</v>
      </c>
      <c r="H61" s="70">
        <f>SUM(H49:H56)</f>
        <v>0</v>
      </c>
      <c r="I61" s="70">
        <f t="shared" ref="I61:W61" si="17">SUM(I49:I56)</f>
        <v>0</v>
      </c>
      <c r="J61" s="70">
        <f t="shared" si="17"/>
        <v>6129864</v>
      </c>
      <c r="K61" s="70">
        <f t="shared" si="17"/>
        <v>827554</v>
      </c>
      <c r="L61" s="70">
        <f t="shared" si="17"/>
        <v>827554</v>
      </c>
      <c r="M61" s="70">
        <f t="shared" si="17"/>
        <v>18649704</v>
      </c>
      <c r="N61" s="70">
        <f t="shared" si="17"/>
        <v>45880007</v>
      </c>
      <c r="O61" s="70">
        <f t="shared" si="17"/>
        <v>0</v>
      </c>
      <c r="P61" s="70">
        <f t="shared" si="17"/>
        <v>0</v>
      </c>
      <c r="Q61" s="70">
        <f t="shared" si="17"/>
        <v>0</v>
      </c>
      <c r="R61" s="70">
        <f t="shared" si="17"/>
        <v>0</v>
      </c>
      <c r="S61" s="70">
        <f t="shared" si="17"/>
        <v>-9222879</v>
      </c>
      <c r="T61" s="70">
        <f t="shared" si="17"/>
        <v>-102837087</v>
      </c>
      <c r="U61" s="70">
        <f t="shared" si="17"/>
        <v>-41400391</v>
      </c>
      <c r="V61" s="70">
        <f t="shared" si="17"/>
        <v>-10641088</v>
      </c>
      <c r="W61" s="70">
        <f t="shared" si="17"/>
        <v>-52041479</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39370078740157483" right="0.39370078740157483" top="0.51181102362204722" bottom="0.70866141732283472" header="0.35433070866141736" footer="0.51181102362204722"/>
  <pageSetup paperSize="9" scale="50" fitToHeight="0"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
  <sheetViews>
    <sheetView topLeftCell="A37" workbookViewId="0">
      <selection activeCell="Q54" sqref="Q54"/>
    </sheetView>
  </sheetViews>
  <sheetFormatPr defaultRowHeight="12.75" x14ac:dyDescent="0.2"/>
  <cols>
    <col min="10" max="10" width="10.85546875" customWidth="1"/>
  </cols>
  <sheetData>
    <row r="1" spans="1:10" ht="12.75" customHeight="1" x14ac:dyDescent="0.2">
      <c r="A1" s="358" t="s">
        <v>469</v>
      </c>
      <c r="B1" s="358"/>
      <c r="C1" s="358"/>
      <c r="D1" s="358"/>
      <c r="E1" s="358"/>
      <c r="F1" s="358"/>
      <c r="G1" s="358"/>
      <c r="H1" s="358"/>
      <c r="I1" s="358"/>
      <c r="J1" s="358"/>
    </row>
    <row r="2" spans="1:10" x14ac:dyDescent="0.2">
      <c r="A2" s="145"/>
      <c r="B2" s="145"/>
      <c r="C2" s="145"/>
      <c r="D2" s="145"/>
      <c r="E2" s="145"/>
      <c r="F2" s="145"/>
      <c r="G2" s="145"/>
      <c r="H2" s="145"/>
      <c r="I2" s="145"/>
      <c r="J2" s="145"/>
    </row>
    <row r="3" spans="1:10" x14ac:dyDescent="0.2">
      <c r="A3" s="359" t="s">
        <v>470</v>
      </c>
      <c r="B3" s="359"/>
      <c r="C3" s="359"/>
      <c r="D3" s="359"/>
      <c r="E3" s="359"/>
      <c r="F3" s="359"/>
      <c r="G3" s="359"/>
      <c r="H3" s="359"/>
      <c r="I3" s="359"/>
      <c r="J3" s="359"/>
    </row>
    <row r="4" spans="1:10" x14ac:dyDescent="0.2">
      <c r="A4" s="146" t="s">
        <v>471</v>
      </c>
      <c r="B4" s="146"/>
      <c r="C4" s="146"/>
      <c r="D4" s="146"/>
      <c r="E4" s="146"/>
      <c r="F4" s="146"/>
      <c r="G4" s="146"/>
      <c r="H4" s="146"/>
      <c r="I4" s="146"/>
      <c r="J4" s="146"/>
    </row>
    <row r="5" spans="1:10" x14ac:dyDescent="0.2">
      <c r="A5" s="146" t="s">
        <v>497</v>
      </c>
      <c r="B5" s="146"/>
      <c r="C5" s="146"/>
      <c r="D5" s="146"/>
      <c r="E5" s="146"/>
      <c r="F5" s="146"/>
      <c r="G5" s="146"/>
      <c r="H5" s="146"/>
      <c r="I5" s="146"/>
      <c r="J5" s="146"/>
    </row>
    <row r="6" spans="1:10" x14ac:dyDescent="0.2">
      <c r="A6" s="146"/>
      <c r="B6" s="146"/>
      <c r="C6" s="146"/>
      <c r="D6" s="146"/>
      <c r="E6" s="146"/>
      <c r="F6" s="146"/>
      <c r="G6" s="146"/>
      <c r="H6" s="146"/>
      <c r="I6" s="146"/>
      <c r="J6" s="146"/>
    </row>
    <row r="7" spans="1:10" x14ac:dyDescent="0.2">
      <c r="A7" s="146" t="s">
        <v>472</v>
      </c>
      <c r="B7" s="146"/>
      <c r="C7" s="146"/>
      <c r="D7" s="146"/>
      <c r="E7" s="146"/>
      <c r="F7" s="146"/>
      <c r="G7" s="146"/>
      <c r="H7" s="146"/>
      <c r="I7" s="146"/>
      <c r="J7" s="146"/>
    </row>
    <row r="8" spans="1:10" x14ac:dyDescent="0.2">
      <c r="A8" s="146"/>
      <c r="B8" s="147" t="s">
        <v>473</v>
      </c>
      <c r="C8" s="146"/>
      <c r="D8" s="146"/>
      <c r="E8" s="146"/>
      <c r="F8" s="146"/>
      <c r="G8" s="146"/>
      <c r="H8" s="146"/>
      <c r="I8" s="146"/>
      <c r="J8" s="146"/>
    </row>
    <row r="9" spans="1:10" x14ac:dyDescent="0.2">
      <c r="A9" s="150" t="s">
        <v>528</v>
      </c>
      <c r="B9" s="151"/>
      <c r="C9" s="151"/>
      <c r="D9" s="151"/>
      <c r="E9" s="152"/>
      <c r="F9" s="152"/>
      <c r="G9" s="152"/>
      <c r="H9" s="152"/>
      <c r="I9" s="152"/>
      <c r="J9" s="152"/>
    </row>
    <row r="10" spans="1:10" x14ac:dyDescent="0.2">
      <c r="A10" s="150"/>
      <c r="B10" s="151" t="s">
        <v>500</v>
      </c>
      <c r="C10" s="151"/>
      <c r="D10" s="151"/>
      <c r="E10" s="151"/>
      <c r="F10" s="151"/>
      <c r="G10" s="151"/>
      <c r="H10" s="152"/>
      <c r="I10" s="152"/>
      <c r="J10" s="152"/>
    </row>
    <row r="11" spans="1:10" x14ac:dyDescent="0.2">
      <c r="A11" s="153" t="s">
        <v>529</v>
      </c>
      <c r="B11" s="154"/>
      <c r="C11" s="154"/>
      <c r="D11" s="154"/>
      <c r="E11" s="154"/>
      <c r="F11" s="154"/>
      <c r="G11" s="154"/>
      <c r="H11" s="154"/>
      <c r="I11" s="154"/>
      <c r="J11" s="154"/>
    </row>
    <row r="12" spans="1:10" x14ac:dyDescent="0.2">
      <c r="A12" s="154"/>
      <c r="B12" s="154" t="s">
        <v>474</v>
      </c>
      <c r="C12" s="154"/>
      <c r="D12" s="154"/>
      <c r="E12" s="154"/>
      <c r="F12" s="154"/>
      <c r="G12" s="154"/>
      <c r="H12" s="154"/>
      <c r="I12" s="154"/>
      <c r="J12" s="154"/>
    </row>
    <row r="13" spans="1:10" x14ac:dyDescent="0.2">
      <c r="A13" s="156" t="s">
        <v>530</v>
      </c>
      <c r="B13" s="155"/>
      <c r="C13" s="154"/>
      <c r="D13" s="154"/>
      <c r="E13" s="154"/>
      <c r="F13" s="154"/>
      <c r="G13" s="154"/>
      <c r="H13" s="154"/>
      <c r="I13" s="154"/>
      <c r="J13" s="154"/>
    </row>
    <row r="14" spans="1:10" x14ac:dyDescent="0.2">
      <c r="A14" s="155"/>
      <c r="B14" s="155" t="s">
        <v>478</v>
      </c>
      <c r="C14" s="154"/>
      <c r="D14" s="154"/>
      <c r="E14" s="154"/>
      <c r="F14" s="154"/>
      <c r="G14" s="154"/>
      <c r="H14" s="154"/>
      <c r="I14" s="154"/>
      <c r="J14" s="154"/>
    </row>
    <row r="15" spans="1:10" x14ac:dyDescent="0.2">
      <c r="A15" s="155"/>
      <c r="B15" s="155" t="s">
        <v>479</v>
      </c>
      <c r="C15" s="154"/>
      <c r="D15" s="154"/>
      <c r="E15" s="154"/>
      <c r="F15" s="154"/>
      <c r="G15" s="154"/>
      <c r="H15" s="154"/>
      <c r="I15" s="154"/>
      <c r="J15" s="154"/>
    </row>
    <row r="16" spans="1:10" x14ac:dyDescent="0.2">
      <c r="A16" s="153" t="s">
        <v>475</v>
      </c>
      <c r="B16" s="154"/>
      <c r="C16" s="154"/>
      <c r="D16" s="154"/>
      <c r="E16" s="154"/>
      <c r="F16" s="154"/>
      <c r="G16" s="154"/>
      <c r="H16" s="154"/>
      <c r="I16" s="154"/>
      <c r="J16" s="154"/>
    </row>
    <row r="17" spans="1:10" x14ac:dyDescent="0.2">
      <c r="A17" s="154"/>
      <c r="B17" s="154" t="s">
        <v>476</v>
      </c>
      <c r="C17" s="154"/>
      <c r="D17" s="154"/>
      <c r="E17" s="154"/>
      <c r="F17" s="154"/>
      <c r="G17" s="154"/>
      <c r="H17" s="154"/>
      <c r="I17" s="154"/>
      <c r="J17" s="154"/>
    </row>
    <row r="18" spans="1:10" x14ac:dyDescent="0.2">
      <c r="A18" s="153" t="s">
        <v>477</v>
      </c>
      <c r="B18" s="154"/>
      <c r="C18" s="154"/>
      <c r="D18" s="154"/>
      <c r="E18" s="154"/>
      <c r="F18" s="154"/>
      <c r="G18" s="154"/>
      <c r="H18" s="154"/>
      <c r="I18" s="154"/>
      <c r="J18" s="154"/>
    </row>
    <row r="19" spans="1:10" x14ac:dyDescent="0.2">
      <c r="A19" s="153"/>
      <c r="B19" s="154" t="s">
        <v>506</v>
      </c>
      <c r="C19" s="154"/>
      <c r="D19" s="154"/>
      <c r="E19" s="154"/>
      <c r="F19" s="154"/>
      <c r="G19" s="154"/>
      <c r="H19" s="154"/>
      <c r="I19" s="154"/>
      <c r="J19" s="154"/>
    </row>
    <row r="20" spans="1:10" x14ac:dyDescent="0.2">
      <c r="A20" s="153"/>
      <c r="B20" s="154" t="s">
        <v>507</v>
      </c>
      <c r="C20" s="154"/>
      <c r="D20" s="154"/>
      <c r="E20" s="154"/>
      <c r="F20" s="154"/>
      <c r="G20" s="154"/>
      <c r="H20" s="154"/>
      <c r="I20" s="154"/>
      <c r="J20" s="154"/>
    </row>
    <row r="21" spans="1:10" x14ac:dyDescent="0.2">
      <c r="A21" s="153"/>
      <c r="B21" s="154" t="s">
        <v>508</v>
      </c>
      <c r="C21" s="154"/>
      <c r="D21" s="154"/>
      <c r="E21" s="154"/>
      <c r="F21" s="154"/>
      <c r="G21" s="154"/>
      <c r="H21" s="154"/>
      <c r="I21" s="154"/>
      <c r="J21" s="154"/>
    </row>
    <row r="22" spans="1:10" x14ac:dyDescent="0.2">
      <c r="A22" s="153"/>
      <c r="B22" s="154" t="s">
        <v>509</v>
      </c>
      <c r="C22" s="154"/>
      <c r="D22" s="154"/>
      <c r="E22" s="154"/>
      <c r="F22" s="154"/>
      <c r="G22" s="154"/>
      <c r="H22" s="154"/>
      <c r="I22" s="154"/>
      <c r="J22" s="154"/>
    </row>
    <row r="23" spans="1:10" x14ac:dyDescent="0.2">
      <c r="A23" s="153"/>
      <c r="B23" s="154" t="s">
        <v>510</v>
      </c>
      <c r="C23" s="154"/>
      <c r="D23" s="154"/>
      <c r="E23" s="154"/>
      <c r="F23" s="154"/>
      <c r="G23" s="154"/>
      <c r="H23" s="154"/>
      <c r="I23" s="154"/>
      <c r="J23" s="154"/>
    </row>
    <row r="24" spans="1:10" x14ac:dyDescent="0.2">
      <c r="A24" s="153"/>
      <c r="B24" s="154" t="s">
        <v>511</v>
      </c>
      <c r="C24" s="154"/>
      <c r="D24" s="154"/>
      <c r="E24" s="154"/>
      <c r="F24" s="154"/>
      <c r="G24" s="154"/>
      <c r="H24" s="154"/>
      <c r="I24" s="154"/>
      <c r="J24" s="154"/>
    </row>
    <row r="25" spans="1:10" x14ac:dyDescent="0.2">
      <c r="A25" s="153"/>
      <c r="B25" s="154" t="s">
        <v>512</v>
      </c>
      <c r="C25" s="154"/>
      <c r="D25" s="154"/>
      <c r="E25" s="154"/>
      <c r="F25" s="154"/>
      <c r="G25" s="154"/>
      <c r="H25" s="154"/>
      <c r="I25" s="154"/>
      <c r="J25" s="154"/>
    </row>
    <row r="26" spans="1:10" x14ac:dyDescent="0.2">
      <c r="A26" s="153"/>
      <c r="B26" s="154" t="s">
        <v>501</v>
      </c>
      <c r="C26" s="154"/>
      <c r="D26" s="154"/>
      <c r="E26" s="154"/>
      <c r="F26" s="154"/>
      <c r="G26" s="154"/>
      <c r="H26" s="154"/>
      <c r="I26" s="154"/>
      <c r="J26" s="154"/>
    </row>
    <row r="27" spans="1:10" x14ac:dyDescent="0.2">
      <c r="A27" s="153"/>
      <c r="B27" s="154" t="s">
        <v>502</v>
      </c>
      <c r="C27" s="154"/>
      <c r="D27" s="154"/>
      <c r="E27" s="154"/>
      <c r="F27" s="154"/>
      <c r="G27" s="154"/>
      <c r="H27" s="154"/>
      <c r="I27" s="154"/>
      <c r="J27" s="154"/>
    </row>
    <row r="28" spans="1:10" x14ac:dyDescent="0.2">
      <c r="A28" s="153"/>
      <c r="B28" s="154" t="s">
        <v>503</v>
      </c>
      <c r="C28" s="154"/>
      <c r="D28" s="154"/>
      <c r="E28" s="154"/>
      <c r="F28" s="154"/>
      <c r="G28" s="154"/>
      <c r="H28" s="154"/>
      <c r="I28" s="154"/>
      <c r="J28" s="154"/>
    </row>
    <row r="29" spans="1:10" x14ac:dyDescent="0.2">
      <c r="A29" s="153"/>
      <c r="B29" s="154" t="s">
        <v>504</v>
      </c>
      <c r="C29" s="154"/>
      <c r="D29" s="154"/>
      <c r="E29" s="154"/>
      <c r="F29" s="154"/>
      <c r="G29" s="154"/>
      <c r="H29" s="154"/>
      <c r="I29" s="154"/>
      <c r="J29" s="154"/>
    </row>
    <row r="30" spans="1:10" x14ac:dyDescent="0.2">
      <c r="A30" s="153"/>
      <c r="B30" s="154" t="s">
        <v>505</v>
      </c>
      <c r="C30" s="154"/>
      <c r="D30" s="154"/>
      <c r="E30" s="154"/>
      <c r="F30" s="154"/>
      <c r="G30" s="154"/>
      <c r="H30" s="154"/>
      <c r="I30" s="154"/>
      <c r="J30" s="154"/>
    </row>
    <row r="31" spans="1:10" x14ac:dyDescent="0.2">
      <c r="A31" s="153"/>
      <c r="B31" s="154" t="s">
        <v>513</v>
      </c>
      <c r="C31" s="154"/>
      <c r="D31" s="154"/>
      <c r="E31" s="154"/>
      <c r="F31" s="154"/>
      <c r="G31" s="154"/>
      <c r="H31" s="154"/>
      <c r="I31" s="154"/>
      <c r="J31" s="154"/>
    </row>
    <row r="32" spans="1:10" x14ac:dyDescent="0.2">
      <c r="A32" s="153"/>
      <c r="B32" s="154" t="s">
        <v>514</v>
      </c>
      <c r="C32" s="154"/>
      <c r="D32" s="154"/>
      <c r="E32" s="154"/>
      <c r="F32" s="154"/>
      <c r="G32" s="154"/>
      <c r="H32" s="154"/>
      <c r="I32" s="154"/>
      <c r="J32" s="154"/>
    </row>
    <row r="33" spans="1:10" x14ac:dyDescent="0.2">
      <c r="A33" s="156" t="s">
        <v>531</v>
      </c>
      <c r="B33" s="155"/>
      <c r="C33" s="155"/>
      <c r="D33" s="155"/>
      <c r="E33" s="155"/>
      <c r="F33" s="155"/>
      <c r="G33" s="155"/>
      <c r="H33" s="155"/>
      <c r="I33" s="155"/>
      <c r="J33" s="155"/>
    </row>
    <row r="34" spans="1:10" x14ac:dyDescent="0.2">
      <c r="A34" s="155"/>
      <c r="B34" s="155" t="s">
        <v>515</v>
      </c>
      <c r="C34" s="155"/>
      <c r="D34" s="155"/>
      <c r="E34" s="155"/>
      <c r="F34" s="155"/>
      <c r="G34" s="155"/>
      <c r="H34" s="155"/>
      <c r="I34" s="155"/>
      <c r="J34" s="155"/>
    </row>
    <row r="35" spans="1:10" x14ac:dyDescent="0.2">
      <c r="A35" s="155"/>
      <c r="B35" s="155" t="s">
        <v>516</v>
      </c>
      <c r="C35" s="155"/>
      <c r="D35" s="155"/>
      <c r="E35" s="155"/>
      <c r="F35" s="155"/>
      <c r="G35" s="155"/>
      <c r="H35" s="155"/>
      <c r="I35" s="155"/>
      <c r="J35" s="155"/>
    </row>
    <row r="36" spans="1:10" x14ac:dyDescent="0.2">
      <c r="A36" s="155"/>
      <c r="B36" s="155" t="s">
        <v>517</v>
      </c>
      <c r="C36" s="155"/>
      <c r="D36" s="155"/>
      <c r="E36" s="155"/>
      <c r="F36" s="155"/>
      <c r="G36" s="155"/>
      <c r="H36" s="155"/>
      <c r="I36" s="155"/>
      <c r="J36" s="155"/>
    </row>
    <row r="37" spans="1:10" x14ac:dyDescent="0.2">
      <c r="A37" s="155"/>
      <c r="B37" s="155" t="s">
        <v>518</v>
      </c>
      <c r="C37" s="155"/>
      <c r="D37" s="155"/>
      <c r="E37" s="155"/>
      <c r="F37" s="155"/>
      <c r="G37" s="155"/>
      <c r="H37" s="155"/>
      <c r="I37" s="155"/>
      <c r="J37" s="155"/>
    </row>
    <row r="38" spans="1:10" x14ac:dyDescent="0.2">
      <c r="A38" s="156" t="s">
        <v>532</v>
      </c>
      <c r="B38" s="155"/>
      <c r="C38" s="155"/>
      <c r="D38" s="155"/>
      <c r="E38" s="155"/>
      <c r="F38" s="155"/>
      <c r="G38" s="155"/>
      <c r="H38" s="155"/>
      <c r="I38" s="155"/>
      <c r="J38" s="155"/>
    </row>
    <row r="39" spans="1:10" x14ac:dyDescent="0.2">
      <c r="A39" s="155"/>
      <c r="B39" s="155" t="s">
        <v>519</v>
      </c>
      <c r="C39" s="155"/>
      <c r="D39" s="155"/>
      <c r="E39" s="155"/>
      <c r="F39" s="155"/>
      <c r="G39" s="155"/>
      <c r="H39" s="155"/>
      <c r="I39" s="155"/>
      <c r="J39" s="155"/>
    </row>
    <row r="40" spans="1:10" x14ac:dyDescent="0.2">
      <c r="A40" s="155"/>
      <c r="B40" s="155" t="s">
        <v>520</v>
      </c>
      <c r="C40" s="155"/>
      <c r="D40" s="155"/>
      <c r="E40" s="155"/>
      <c r="F40" s="155"/>
      <c r="G40" s="155"/>
      <c r="H40" s="155"/>
      <c r="I40" s="155"/>
      <c r="J40" s="155"/>
    </row>
    <row r="41" spans="1:10" x14ac:dyDescent="0.2">
      <c r="A41" s="155"/>
      <c r="B41" s="155" t="s">
        <v>523</v>
      </c>
      <c r="C41" s="155"/>
      <c r="D41" s="155"/>
      <c r="E41" s="155"/>
      <c r="F41" s="155"/>
      <c r="G41" s="155"/>
      <c r="H41" s="155"/>
      <c r="I41" s="155"/>
      <c r="J41" s="155"/>
    </row>
    <row r="42" spans="1:10" ht="12.75" customHeight="1" x14ac:dyDescent="0.2">
      <c r="A42" s="155"/>
      <c r="B42" s="155" t="s">
        <v>534</v>
      </c>
      <c r="C42" s="155"/>
      <c r="D42" s="155"/>
      <c r="E42" s="155"/>
      <c r="F42" s="155"/>
      <c r="G42" s="155"/>
      <c r="H42" s="155"/>
      <c r="I42" s="155"/>
      <c r="J42" s="155"/>
    </row>
    <row r="43" spans="1:10" x14ac:dyDescent="0.2">
      <c r="A43" s="155"/>
      <c r="B43" s="155" t="s">
        <v>524</v>
      </c>
      <c r="C43" s="155"/>
      <c r="D43" s="155"/>
      <c r="E43" s="155"/>
      <c r="F43" s="155"/>
      <c r="G43" s="155"/>
      <c r="H43" s="155"/>
      <c r="I43" s="155"/>
      <c r="J43" s="155"/>
    </row>
    <row r="44" spans="1:10" x14ac:dyDescent="0.2">
      <c r="A44" s="155"/>
      <c r="B44" s="155" t="s">
        <v>535</v>
      </c>
      <c r="C44" s="155"/>
      <c r="D44" s="155"/>
      <c r="E44" s="155"/>
      <c r="F44" s="155"/>
      <c r="G44" s="155"/>
      <c r="H44" s="155"/>
      <c r="I44" s="155"/>
      <c r="J44" s="155"/>
    </row>
    <row r="45" spans="1:10" x14ac:dyDescent="0.2">
      <c r="A45" s="155"/>
      <c r="B45" s="155" t="s">
        <v>521</v>
      </c>
      <c r="C45" s="155"/>
      <c r="D45" s="155"/>
      <c r="E45" s="155"/>
      <c r="F45" s="155"/>
      <c r="G45" s="155"/>
      <c r="H45" s="155"/>
      <c r="I45" s="155"/>
      <c r="J45" s="155"/>
    </row>
    <row r="46" spans="1:10" x14ac:dyDescent="0.2">
      <c r="A46" s="155"/>
      <c r="B46" s="155" t="s">
        <v>522</v>
      </c>
      <c r="C46" s="155"/>
      <c r="D46" s="155"/>
      <c r="E46" s="155"/>
      <c r="F46" s="155"/>
      <c r="G46" s="155"/>
      <c r="H46" s="155"/>
      <c r="I46" s="155"/>
      <c r="J46" s="155"/>
    </row>
    <row r="47" spans="1:10" x14ac:dyDescent="0.2">
      <c r="A47" s="148" t="s">
        <v>533</v>
      </c>
      <c r="B47" s="149"/>
      <c r="C47" s="155"/>
      <c r="D47" s="155"/>
      <c r="E47" s="155"/>
      <c r="F47" s="155"/>
      <c r="G47" s="155"/>
      <c r="H47" s="155"/>
      <c r="I47" s="155"/>
      <c r="J47" s="155"/>
    </row>
    <row r="48" spans="1:10" x14ac:dyDescent="0.2">
      <c r="A48" s="146"/>
      <c r="B48" s="149" t="s">
        <v>499</v>
      </c>
      <c r="C48" s="155"/>
      <c r="D48" s="155"/>
      <c r="E48" s="155"/>
      <c r="F48" s="155"/>
      <c r="G48" s="155"/>
      <c r="H48" s="155"/>
      <c r="I48" s="155"/>
      <c r="J48" s="155"/>
    </row>
    <row r="49" spans="1:10" x14ac:dyDescent="0.2">
      <c r="A49" s="146"/>
      <c r="B49" s="149" t="s">
        <v>525</v>
      </c>
      <c r="C49" s="155"/>
      <c r="D49" s="155"/>
      <c r="E49" s="155"/>
      <c r="F49" s="155"/>
      <c r="G49" s="155"/>
      <c r="H49" s="155"/>
      <c r="I49" s="155"/>
      <c r="J49" s="155"/>
    </row>
    <row r="50" spans="1:10" x14ac:dyDescent="0.2">
      <c r="A50" s="160"/>
      <c r="B50" s="149" t="s">
        <v>526</v>
      </c>
      <c r="C50" s="155"/>
      <c r="D50" s="155"/>
      <c r="E50" s="155"/>
      <c r="F50" s="155"/>
      <c r="G50" s="155"/>
      <c r="H50" s="155"/>
      <c r="I50" s="155"/>
      <c r="J50" s="155"/>
    </row>
    <row r="51" spans="1:10" x14ac:dyDescent="0.2">
      <c r="A51" s="156" t="s">
        <v>480</v>
      </c>
      <c r="B51" s="155"/>
      <c r="C51" s="155"/>
      <c r="D51" s="155"/>
      <c r="E51" s="157"/>
      <c r="F51" s="155"/>
      <c r="G51" s="155"/>
      <c r="H51" s="155"/>
      <c r="I51" s="155"/>
      <c r="J51" s="155"/>
    </row>
    <row r="52" spans="1:10" x14ac:dyDescent="0.2">
      <c r="A52" s="155"/>
      <c r="B52" s="155" t="s">
        <v>498</v>
      </c>
      <c r="C52" s="155"/>
      <c r="D52" s="155"/>
      <c r="E52" s="158"/>
      <c r="F52" s="158"/>
      <c r="G52" s="158"/>
      <c r="H52" s="158"/>
      <c r="I52" s="158"/>
      <c r="J52" s="158"/>
    </row>
    <row r="53" spans="1:10" x14ac:dyDescent="0.2">
      <c r="A53" s="155"/>
      <c r="B53" s="155" t="s">
        <v>527</v>
      </c>
      <c r="C53" s="155"/>
      <c r="D53" s="155"/>
      <c r="E53" s="158"/>
      <c r="F53" s="158"/>
      <c r="G53" s="158"/>
      <c r="H53" s="158"/>
      <c r="I53" s="158"/>
      <c r="J53" s="158"/>
    </row>
    <row r="54" spans="1:10" x14ac:dyDescent="0.2">
      <c r="A54" s="156" t="s">
        <v>481</v>
      </c>
      <c r="B54" s="155"/>
      <c r="C54" s="155"/>
      <c r="D54" s="155"/>
      <c r="E54" s="155"/>
      <c r="F54" s="155"/>
      <c r="G54" s="155"/>
      <c r="H54" s="155"/>
      <c r="I54" s="155"/>
      <c r="J54" s="155"/>
    </row>
    <row r="55" spans="1:10" x14ac:dyDescent="0.2">
      <c r="A55" s="156"/>
      <c r="B55" s="155" t="s">
        <v>482</v>
      </c>
      <c r="C55" s="155"/>
      <c r="D55" s="155"/>
      <c r="E55" s="155"/>
      <c r="F55" s="155"/>
      <c r="G55" s="155"/>
      <c r="H55" s="155"/>
      <c r="I55" s="155"/>
      <c r="J55" s="155"/>
    </row>
    <row r="56" spans="1:10" x14ac:dyDescent="0.2">
      <c r="A56" s="156"/>
      <c r="B56" s="155" t="s">
        <v>483</v>
      </c>
      <c r="C56" s="155"/>
      <c r="D56" s="155"/>
      <c r="E56" s="155"/>
      <c r="F56" s="155"/>
      <c r="G56" s="155"/>
      <c r="H56" s="155"/>
      <c r="I56" s="155"/>
      <c r="J56" s="155"/>
    </row>
    <row r="57" spans="1:10" x14ac:dyDescent="0.2">
      <c r="A57" s="156"/>
      <c r="B57" s="155" t="s">
        <v>484</v>
      </c>
      <c r="C57" s="155"/>
      <c r="D57" s="155"/>
      <c r="E57" s="155"/>
      <c r="F57" s="155"/>
      <c r="G57" s="155"/>
      <c r="H57" s="155"/>
      <c r="I57" s="155"/>
      <c r="J57" s="155"/>
    </row>
    <row r="58" spans="1:10" x14ac:dyDescent="0.2">
      <c r="A58" s="156"/>
      <c r="B58" s="155" t="s">
        <v>485</v>
      </c>
      <c r="C58" s="155"/>
      <c r="D58" s="155"/>
      <c r="E58" s="155"/>
      <c r="F58" s="155"/>
      <c r="G58" s="155"/>
      <c r="H58" s="155"/>
      <c r="I58" s="155"/>
      <c r="J58" s="155"/>
    </row>
    <row r="59" spans="1:10" x14ac:dyDescent="0.2">
      <c r="A59" s="156" t="s">
        <v>486</v>
      </c>
      <c r="B59" s="155"/>
      <c r="C59" s="155"/>
      <c r="D59" s="155"/>
      <c r="E59" s="155"/>
      <c r="F59" s="155"/>
      <c r="G59" s="155"/>
      <c r="H59" s="155"/>
      <c r="I59" s="155"/>
    </row>
    <row r="60" spans="1:10" x14ac:dyDescent="0.2">
      <c r="A60" s="155"/>
      <c r="B60" s="155" t="s">
        <v>487</v>
      </c>
      <c r="C60" s="155"/>
      <c r="D60" s="155"/>
      <c r="E60" s="155"/>
      <c r="F60" s="155"/>
      <c r="G60" s="155"/>
      <c r="H60" s="155"/>
      <c r="I60" s="155"/>
      <c r="J60" s="155"/>
    </row>
    <row r="61" spans="1:10" x14ac:dyDescent="0.2">
      <c r="A61" s="155"/>
      <c r="B61" s="155" t="s">
        <v>536</v>
      </c>
      <c r="C61" s="155"/>
      <c r="D61" s="155"/>
      <c r="E61" s="155"/>
      <c r="F61" s="155"/>
      <c r="G61" s="155"/>
      <c r="H61" s="155"/>
      <c r="I61" s="155"/>
      <c r="J61" s="155"/>
    </row>
    <row r="62" spans="1:10" x14ac:dyDescent="0.2">
      <c r="A62" s="155"/>
      <c r="B62" s="158" t="s">
        <v>488</v>
      </c>
      <c r="C62" s="158"/>
      <c r="D62" s="158"/>
      <c r="E62" s="158"/>
      <c r="F62" s="158"/>
      <c r="G62" s="158"/>
      <c r="H62" s="158"/>
      <c r="I62" s="158"/>
      <c r="J62" s="158"/>
    </row>
    <row r="63" spans="1:10" x14ac:dyDescent="0.2">
      <c r="A63" s="155"/>
      <c r="B63" s="158" t="s">
        <v>489</v>
      </c>
      <c r="C63" s="158"/>
      <c r="D63" s="158"/>
      <c r="E63" s="158"/>
      <c r="F63" s="158"/>
      <c r="G63" s="158"/>
      <c r="H63" s="158"/>
      <c r="I63" s="158"/>
      <c r="J63" s="158"/>
    </row>
    <row r="64" spans="1:10" x14ac:dyDescent="0.2">
      <c r="A64" s="155"/>
      <c r="B64" s="158" t="s">
        <v>491</v>
      </c>
      <c r="C64" s="158"/>
      <c r="D64" s="158"/>
      <c r="E64" s="158"/>
      <c r="F64" s="158"/>
      <c r="G64" s="158"/>
      <c r="H64" s="158"/>
      <c r="I64" s="158"/>
      <c r="J64" s="158"/>
    </row>
    <row r="65" spans="1:10" x14ac:dyDescent="0.2">
      <c r="A65" s="155"/>
      <c r="B65" s="158" t="s">
        <v>490</v>
      </c>
      <c r="C65" s="158"/>
      <c r="D65" s="158"/>
      <c r="E65" s="158"/>
      <c r="F65" s="158"/>
      <c r="G65" s="158"/>
      <c r="H65" s="158"/>
      <c r="I65" s="158"/>
      <c r="J65" s="158"/>
    </row>
    <row r="66" spans="1:10" x14ac:dyDescent="0.2">
      <c r="A66" s="155"/>
      <c r="B66" s="158" t="s">
        <v>492</v>
      </c>
      <c r="C66" s="159"/>
      <c r="D66" s="159"/>
      <c r="E66" s="159"/>
      <c r="F66" s="159"/>
      <c r="G66" s="159"/>
      <c r="H66" s="159"/>
      <c r="I66" s="159"/>
      <c r="J66" s="159"/>
    </row>
    <row r="67" spans="1:10" x14ac:dyDescent="0.2">
      <c r="A67" s="155"/>
      <c r="B67" s="155" t="s">
        <v>493</v>
      </c>
    </row>
    <row r="68" spans="1:10" x14ac:dyDescent="0.2">
      <c r="B68" s="155"/>
    </row>
  </sheetData>
  <mergeCells count="2">
    <mergeCell ref="A1:J1"/>
    <mergeCell ref="A3:J3"/>
  </mergeCells>
  <pageMargins left="0.7" right="0.39" top="0.49" bottom="0.53" header="0.3" footer="0.3"/>
  <pageSetup paperSize="9" scale="92"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KONCAR-235-12570</_dlc_DocId>
    <_dlc_DocIdUrl xmlns="91e2413d-4f9f-4554-973b-b8912a6f9304">
      <Url>http://koncarintranet/kddintranet/1511/KONSOLIDACIJA/_layouts/DocIdRedir.aspx?ID=KONCAR-235-12570</Url>
      <Description>KONCAR-235-12570</Description>
    </_dlc_DocIdUrl>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7975E3EE-201F-4C97-8D9E-836ED9A6530D}">
  <ds:schemaRefs>
    <ds:schemaRef ds:uri="http://schemas.microsoft.com/sharepoint/events"/>
  </ds:schemaRefs>
</ds:datastoreItem>
</file>

<file path=customXml/itemProps3.xml><?xml version="1.0" encoding="utf-8"?>
<ds:datastoreItem xmlns:ds="http://schemas.openxmlformats.org/officeDocument/2006/customXml" ds:itemID="{7AE922D3-48FE-4D62-BC64-77C6292C74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2413d-4f9f-4554-973b-b8912a6f9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1DF4A76-605D-40F1-9D34-630BCD81426F}">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91e2413d-4f9f-4554-973b-b8912a6f930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Opći podaci</vt:lpstr>
      <vt:lpstr>Bilanca</vt:lpstr>
      <vt:lpstr>RDG</vt:lpstr>
      <vt:lpstr>NT_I</vt:lpstr>
      <vt:lpstr>NT_D</vt:lpstr>
      <vt:lpstr>PK</vt:lpstr>
      <vt:lpstr>Bilješke</vt:lpstr>
      <vt:lpstr>Sheet1</vt:lpstr>
      <vt:lpstr>NT_D!Print_Area</vt:lpstr>
      <vt:lpstr>NT_I!Print_Area</vt:lpstr>
      <vt:lpstr>PK!Print_Titles</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2019-10-25T08:05:12Z</cp:lastPrinted>
  <dcterms:created xsi:type="dcterms:W3CDTF">2008-10-17T11:51:54Z</dcterms:created>
  <dcterms:modified xsi:type="dcterms:W3CDTF">2019-10-28T08:24:19Z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0e290337-6375-4588-b519-5ed94d0e6695</vt:lpwstr>
  </property>
</Properties>
</file>