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30072026_II_kvartal/12_HANFA_objava/Grupa/Hrvatski/"/>
    </mc:Choice>
  </mc:AlternateContent>
  <xr:revisionPtr revIDLastSave="854" documentId="8_{F27B58AE-6829-4578-A881-B06BD04D0145}" xr6:coauthVersionLast="47" xr6:coauthVersionMax="47" xr10:uidLastSave="{A530ED7F-1A0F-480B-A569-92D7ACCD5EDA}"/>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podaci'!$A$1:$N$83</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5" i="18" l="1"/>
  <c r="G236" i="24" l="1"/>
  <c r="E236" i="24"/>
  <c r="I231" i="24"/>
  <c r="G231" i="24"/>
  <c r="F231" i="24"/>
  <c r="E231" i="24"/>
  <c r="G223" i="24"/>
  <c r="E223" i="24"/>
  <c r="I218" i="24"/>
  <c r="G218" i="24"/>
  <c r="F218" i="24"/>
  <c r="E218" i="24"/>
  <c r="F206" i="24"/>
  <c r="I195" i="24"/>
  <c r="F195" i="24"/>
  <c r="I155" i="24"/>
  <c r="F155" i="24"/>
  <c r="I142" i="24"/>
  <c r="F142" i="24"/>
  <c r="I139" i="24"/>
  <c r="F139" i="24"/>
  <c r="I136" i="24"/>
  <c r="F136" i="24"/>
  <c r="F146" i="24" l="1"/>
  <c r="F148" i="24" s="1"/>
  <c r="F150" i="24" s="1"/>
  <c r="I146" i="24"/>
  <c r="I148" i="24" s="1"/>
  <c r="I150" i="24" s="1"/>
  <c r="H13" i="2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<sst xmlns="http://schemas.openxmlformats.org/spreadsheetml/2006/main" count="852" uniqueCount="670">
  <si>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</si>
  <si>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</si>
  <si>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</si>
  <si>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</si>
  <si>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</si>
  <si>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</si>
  <si>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</si>
  <si>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</si>
  <si>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</si>
  <si>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</si>
  <si>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</si>
  <si>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</si>
  <si>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</si>
  <si>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</si>
  <si>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</si>
  <si>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</si>
  <si>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</si>
  <si>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</si>
  <si>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</si>
  <si>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</si>
  <si>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</si>
  <si>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</si>
  <si>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</si>
  <si>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</si>
  <si>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</si>
  <si>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</si>
  <si>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</si>
  <si>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</si>
  <si>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</si>
  <si>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</si>
  <si>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</si>
  <si>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</si>
  <si>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</si>
  <si>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</si>
  <si>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</si>
  <si>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</si>
  <si>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</si>
  <si>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</si>
  <si>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</si>
  <si>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</si>
  <si>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</si>
  <si>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</si>
  <si>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</si>
  <si>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</si>
  <si>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</si>
  <si>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</si>
  <si>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</si>
  <si>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</si>
  <si>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</si>
  <si>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</si>
  <si>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</si>
  <si>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</si>
  <si>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</si>
  <si>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</si>
  <si>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</si>
  <si>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</si>
  <si>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</si>
  <si>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</si>
  <si>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</si>
  <si>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</si>
  <si>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</si>
  <si>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</si>
  <si>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</si>
  <si>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</si>
  <si>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</si>
  <si>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</si>
  <si>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</si>
  <si>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</si>
  <si>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</si>
  <si>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</si>
  <si>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</si>
  <si>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</si>
  <si>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</si>
  <si>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</si>
  <si>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</si>
  <si>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</si>
  <si>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</si>
  <si>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</si>
  <si>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</si>
  <si>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</si>
  <si>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</si>
  <si>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</si>
  <si>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</si>
  <si>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</si>
  <si>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</si>
  <si>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</si>
  <si>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</si>
  <si>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</si>
  <si>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</si>
  <si>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</si>
  <si>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</si>
  <si>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</si>
  <si>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</si>
  <si>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</si>
  <si>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</si>
  <si>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</si>
  <si>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</si>
  <si>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</si>
  <si>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</si>
  <si>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</si>
  <si>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</si>
  <si>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</si>
  <si>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</si>
  <si>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</si>
  <si>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</si>
  <si>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</si>
  <si>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</si>
  <si>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</si>
  <si>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</si>
  <si>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</si>
  <si>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</si>
  <si>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</si>
  <si>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</si>
  <si>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</si>
  <si>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</si>
  <si>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</si>
  <si>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</si>
  <si>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</si>
  <si>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</si>
  <si>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</si>
  <si>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</si>
  <si>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</si>
  <si>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</si>
  <si>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</si>
  <si>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</si>
  <si>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</si>
  <si>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</si>
  <si>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</si>
  <si>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</si>
  <si>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</si>
  <si>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</si>
  <si>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</si>
  <si>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</si>
  <si>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</si>
  <si>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</si>
  <si>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</si>
  <si>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</si>
  <si>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</si>
  <si>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</si>
  <si>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</si>
  <si>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</si>
  <si>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</si>
  <si>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</si>
  <si>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</si>
  <si>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</si>
  <si>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</si>
  <si>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</si>
  <si>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</si>
  <si>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</si>
  <si>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</si>
  <si>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</si>
  <si>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</si>
  <si>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</si>
  <si>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</si>
  <si>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</si>
  <si>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</si>
  <si>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</si>
  <si>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</si>
  <si>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</si>
  <si>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</si>
  <si>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</si>
  <si>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</si>
  <si>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</si>
  <si>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</si>
  <si>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</si>
  <si>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</si>
  <si>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</si>
  <si>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</si>
  <si>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</si>
  <si>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</si>
  <si>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</si>
  <si>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</si>
  <si>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</si>
  <si>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</si>
  <si>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</si>
  <si>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</si>
  <si>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</si>
  <si>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</si>
  <si>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</si>
  <si>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</si>
  <si>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</si>
  <si>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</si>
  <si>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</si>
  <si>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</si>
  <si>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</si>
  <si>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</si>
  <si>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</si>
  <si>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</si>
  <si>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</si>
  <si>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</si>
  <si>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</si>
  <si>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</si>
  <si>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</si>
  <si>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</si>
  <si>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</si>
  <si>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</si>
  <si>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</si>
  <si>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</si>
  <si>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</si>
  <si>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</si>
  <si>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</si>
  <si>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</si>
  <si>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</si>
  <si>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</si>
  <si>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</si>
  <si>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</si>
  <si>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</si>
  <si>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</si>
  <si>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</si>
  <si>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</si>
  <si>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</si>
  <si>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</si>
  <si>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</si>
  <si>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</si>
  <si>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</si>
  <si>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</si>
  <si>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</si>
  <si>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</si>
  <si>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</si>
  <si>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</si>
  <si>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</si>
  <si>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</si>
  <si>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</si>
  <si>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</si>
  <si>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</si>
  <si>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</si>
  <si>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</si>
  <si>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</si>
  <si>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</si>
  <si>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</si>
  <si>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</si>
  <si>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</si>
  <si>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</si>
  <si>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</si>
  <si>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</si>
  <si>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</si>
  <si>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</si>
  <si>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</si>
  <si>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</si>
  <si>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</si>
  <si>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</si>
  <si>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</si>
  <si>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</si>
  <si>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</si>
  <si>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</si>
  <si>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</si>
  <si>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</si>
  <si>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</si>
  <si>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</si>
  <si>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</si>
  <si>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</si>
  <si>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</si>
  <si>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</si>
  <si>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</si>
  <si>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</si>
  <si>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</si>
  <si>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</si>
  <si>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</si>
  <si>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</si>
  <si>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</si>
  <si>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</si>
  <si>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</si>
  <si>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</si>
  <si>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</si>
  <si>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</si>
  <si>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</si>
  <si>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</si>
  <si>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</si>
  <si>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</si>
  <si>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</si>
  <si>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</si>
  <si>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</si>
  <si>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</si>
  <si>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</si>
  <si>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</si>
  <si>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</si>
  <si>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</si>
  <si>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</si>
  <si>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</si>
  <si>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</si>
  <si>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</si>
  <si>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</si>
  <si>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</si>
  <si>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</si>
  <si>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</si>
  <si>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</si>
  <si>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</si>
  <si>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</si>
  <si>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</si>
  <si>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</si>
  <si>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</si>
  <si>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</si>
  <si>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</si>
  <si>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</si>
  <si>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</si>
  <si>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</si>
  <si>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</si>
  <si>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</si>
  <si>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</si>
  <si>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</si>
  <si>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</si>
  <si>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</si>
  <si>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</si>
  <si>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</si>
  <si>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</si>
  <si>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</si>
  <si>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</si>
  <si>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</si>
  <si>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</si>
  <si>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</si>
  <si>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</si>
  <si>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</si>
  <si>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</si>
  <si>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</si>
  <si>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</si>
  <si>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</si>
  <si>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</si>
  <si>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</si>
  <si>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</si>
  <si>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</si>
  <si>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</si>
  <si>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</si>
  <si>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</si>
  <si>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</si>
  <si>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</si>
  <si>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</si>
  <si>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</si>
  <si>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</si>
  <si>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</si>
  <si>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</si>
  <si>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</si>
  <si>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</si>
  <si>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</si>
  <si>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</si>
  <si>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</si>
  <si>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</si>
  <si>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</si>
  <si>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</si>
  <si>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</si>
  <si>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</si>
  <si>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</si>
  <si>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</si>
  <si>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</si>
  <si>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</si>
  <si>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</si>
  <si>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</si>
  <si>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</si>
  <si>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</si>
  <si>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</si>
  <si>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</si>
  <si>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</si>
  <si>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</si>
  <si>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</si>
  <si>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</si>
  <si>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</si>
  <si>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</si>
  <si>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</si>
  <si>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</si>
  <si>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</si>
  <si>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</si>
  <si>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</si>
  <si>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</si>
  <si>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</si>
  <si>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</si>
  <si>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</si>
  <si>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</si>
  <si>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</si>
  <si>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</si>
  <si>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</si>
  <si>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</si>
  <si>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</si>
  <si>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</si>
  <si>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</si>
  <si>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</si>
  <si>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</si>
  <si>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</si>
  <si>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</si>
  <si>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</si>
  <si>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</si>
  <si>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</si>
  <si>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</si>
  <si>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</si>
  <si>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</si>
  <si>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</si>
  <si>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</si>
  <si>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</si>
  <si>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</si>
  <si>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</si>
  <si>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</si>
  <si>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</si>
  <si>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</si>
  <si>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</si>
  <si>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</si>
  <si>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</si>
  <si>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</si>
  <si>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</si>
  <si>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</si>
  <si>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</si>
  <si>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</si>
  <si>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</si>
  <si>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</si>
  <si>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</si>
  <si>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</si>
  <si>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</si>
  <si>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</si>
  <si>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</si>
  <si>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</si>
  <si>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</si>
  <si>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</si>
  <si>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</si>
  <si>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</si>
  <si>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</si>
  <si>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</si>
  <si>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</si>
  <si>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</si>
  <si>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</si>
  <si>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</si>
  <si>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</si>
  <si>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</si>
  <si>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</si>
  <si>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</si>
  <si>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</si>
  <si>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</si>
  <si>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</si>
  <si>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</si>
  <si>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</si>
  <si>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</si>
  <si>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</si>
  <si>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</si>
  <si>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</si>
  <si>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</si>
  <si>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</si>
  <si>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</si>
  <si>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</si>
  <si>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</si>
  <si>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</si>
  <si>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</si>
  <si>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</si>
  <si>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</si>
  <si>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</si>
  <si>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</si>
  <si>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</si>
  <si>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</si>
  <si>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</si>
  <si>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</si>
  <si>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</si>
  <si>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</si>
  <si>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</si>
  <si>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</si>
  <si>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03282635</t>
  </si>
  <si>
    <t>080040936</t>
  </si>
  <si>
    <t>45050126417</t>
  </si>
  <si>
    <t>501</t>
  </si>
  <si>
    <t>HR</t>
  </si>
  <si>
    <t>74780000HOSHMRAWOI15</t>
  </si>
  <si>
    <t>KONČAR d.d.</t>
  </si>
  <si>
    <t>ZAGREB</t>
  </si>
  <si>
    <t>FALLEROVO ŠETALIŠTE 22</t>
  </si>
  <si>
    <t>koncar.finance@koncar.hr</t>
  </si>
  <si>
    <t>www.koncar.hr</t>
  </si>
  <si>
    <t>KONČAR - Institut za elektrotehniku d.o.o. za istraživanje, razvoj i usluge</t>
  </si>
  <si>
    <t>Zagreb</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</si>
  <si>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</si>
  <si>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</si>
  <si>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</si>
  <si>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</si>
  <si>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</si>
  <si>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</si>
  <si>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</si>
  <si>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</si>
  <si>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</si>
  <si>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</si>
  <si>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KONČAR - Transformatorski kotlovi d.o.o. za proizvodnju</t>
  </si>
  <si>
    <t>HELB d.o.o. za proizvodnju, montažu i servisiranje elektrouređaja</t>
  </si>
  <si>
    <t>Božjakovina</t>
  </si>
  <si>
    <t>TELENERG-INŽENJERING d.o.o. za projektiranje i proizvodnju</t>
  </si>
  <si>
    <t>KONČAR - Hydro Turbine d.o.o. za proizvodnju i usluge</t>
  </si>
  <si>
    <t>Dalekovod d.d. za inženjering, proizvodnju i izgradnju</t>
  </si>
  <si>
    <t>KONČAR Switzerland GmbH</t>
  </si>
  <si>
    <t>Baden</t>
  </si>
  <si>
    <t>Marina Markušić</t>
  </si>
  <si>
    <t>01 3667 175</t>
  </si>
  <si>
    <t>marina.markusic@koncar.hr</t>
  </si>
  <si>
    <t>KPMG Croatia d.o.o.</t>
  </si>
  <si>
    <t>Igor Gošek</t>
  </si>
  <si>
    <t xml:space="preserve">Obveznik: KONČAR d.d. </t>
  </si>
  <si>
    <t>Obveznik: KONČAR d.d.</t>
  </si>
  <si>
    <t>BILJEŠKE UZ FINANCIJSKE IZVJEŠTAJE - TFI</t>
  </si>
  <si>
    <t>Naziv izdavatelja: KONČAR d.d.</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</si>
  <si>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</si>
  <si>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</si>
  <si>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</si>
  <si>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</si>
  <si>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</si>
  <si>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distribucija električne energije,</t>
  </si>
  <si>
    <t xml:space="preserve"> - urbana mobilnost i infrastruktura,</t>
  </si>
  <si>
    <t xml:space="preserve"> - digitalna rješenja i platforme.</t>
  </si>
  <si>
    <t>Struktura Grupe</t>
  </si>
  <si>
    <t>U Grupi, uz Maticu, djeluje 16 ovisnih društava iz temeljne djelatnosti, te 1 ovisno društvo posebnih djelatnosti i to na istraživanju i razvoju proizvoda, društva pod kontrolom ovisnih društava, jedno pridruženo društvo i pridružena društva ovisnih društava.</t>
  </si>
  <si>
    <r>
      <t>Matica Grupe je KONČAR d.d. (OIB: 45050126417), Zagreb, Fallerovo šetalište 22 (dalje: „Društvo</t>
    </r>
    <r>
      <rPr>
        <sz val="9"/>
        <rFont val="Calibri"/>
        <family val="2"/>
        <charset val="238"/>
      </rPr>
      <t>ˮ</t>
    </r>
    <r>
      <rPr>
        <sz val="9"/>
        <rFont val="Arial"/>
        <family val="2"/>
        <charset val="238"/>
      </rPr>
      <t>).</t>
    </r>
  </si>
  <si>
    <t>Društvo se bavi arhitektonskim djelatnostima i inženjerstvom te s njima povezanim tehničkim savjetovanjem, distribucijom energenata i pružanjem usluga održavanja i upravljanjem društvima u svom vlasništvu.</t>
  </si>
  <si>
    <t>Broj zaposlenih</t>
  </si>
  <si>
    <t>2.  OSNOVA SASTAVLJANJA I RAČUNOVODSTVENE POLITIKE</t>
  </si>
  <si>
    <t>Osnova sastavljanja</t>
  </si>
  <si>
    <t>Konsolidirani financijski izvještaji ne uključuju sve podatke i objave koji su obavezni za godišnje konsolidirane financijske izvještaje te ih se treba čitati zajedno s godišnjim konsolidiranim financijskim izvještajima Grupe na dan 31. prosinca 2025.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</si>
  <si>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</si>
  <si>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</si>
  <si>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</si>
  <si>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</si>
  <si>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</si>
  <si>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</si>
  <si>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</si>
  <si>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</si>
  <si>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</si>
  <si>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31.12.2025.</t>
  </si>
  <si>
    <t>Zemlja</t>
  </si>
  <si>
    <t>Udio u glasačkim pravima (%)</t>
  </si>
  <si>
    <t>Efektivni udio Grupe</t>
  </si>
  <si>
    <t>Ovisna društva registrirana u Hrvatskoj koja se konsolidiraju:</t>
  </si>
  <si>
    <t>KONČAR - Motori i električni sustavi d.o.o. za proizvodnju, Zagreb</t>
  </si>
  <si>
    <t>Hrvatska</t>
  </si>
  <si>
    <t xml:space="preserve">Telenerg - Inženjering d.o.o. za projektiranje i proizvodnju, Zagreb </t>
  </si>
  <si>
    <t>INK PROJEKT d.o.o. za građevinarstvo i usluge, Zagreb*****</t>
  </si>
  <si>
    <t xml:space="preserve">KONČAR - Institut za elektrotehniku d.o.o. za istraživanje, razvoj i usluge, Zagreb </t>
  </si>
  <si>
    <t>KONČAR - Generatori i motori d.o.o. za proizvodnju, Zagreb</t>
  </si>
  <si>
    <t>KONČAR - Metalne konstrukcije d.o.o. za proizvodnju, Zagreb</t>
  </si>
  <si>
    <t>DALEKOVOD  MK d.o.o., Velika Gorica*****</t>
  </si>
  <si>
    <t>KONČAR - Aparati i postrojenja d.o.o. za proizvodnju, Zagreb</t>
  </si>
  <si>
    <t>KONČAR - Obnovljivi izvori d.o.o. za proizvodnju, Zagreb</t>
  </si>
  <si>
    <t>Energetski park Pometeno brdo d.o.o. za proizvodnju, Zagreb</t>
  </si>
  <si>
    <t>Vjetroelektrana Rust d.o.o. za proizvodnju električne energije, Zagreb</t>
  </si>
  <si>
    <t>Liburnia Solar d.o.o. za proizvodnju električne energije, Zagreb</t>
  </si>
  <si>
    <t>South East Energy d.o.o. za usluge, Zagreb</t>
  </si>
  <si>
    <t>SOLAR SUNRISE PARK S.R.L., Oradea****</t>
  </si>
  <si>
    <t>Rumunjska</t>
  </si>
  <si>
    <t>VABEKO RENEWABLE ENERGY  d.o.o. za usluge, Velika Gorica****</t>
  </si>
  <si>
    <t>KONČAR - Električna vozila d.d. za proizvodnju, Zagreb</t>
  </si>
  <si>
    <t>Bugarska</t>
  </si>
  <si>
    <t>KONČAR - Elektronika i informatika d.o.o. za proizvodnju i usluge, Zagreb</t>
  </si>
  <si>
    <t>ENAKON MOBILITY d.o.o. za usluge, Zagreb</t>
  </si>
  <si>
    <t>KONČAR - Mjerni transformatori d.d. za proizvodnju, Zagreb</t>
  </si>
  <si>
    <t>KONČAR - Distributivni i specijalni transformatori d.d. za proizvodnju, Zagreb</t>
  </si>
  <si>
    <t>FEROKOTAO d.o.o za proizvodnju transformatorskih kotlova i ostalih metalnih konstrukcija, Donji Kraljevec ******</t>
  </si>
  <si>
    <t>NOVI FEROMONT d.o.o. za proizvodnju velikih transformatorskih kotlova i metalnih konstrukcija, Donji Kraljevec</t>
  </si>
  <si>
    <t>Power Engineering Transformatory Sp. z o.o. (PET), Poznan</t>
  </si>
  <si>
    <t>Poljska</t>
  </si>
  <si>
    <t>KONČAR - Digital, d.o.o. za digitalne usluge, Zagreb</t>
  </si>
  <si>
    <t>ADNET d.o.o. za inženjerstvo, proizvodnju i trgovinu, Zagreb*</t>
  </si>
  <si>
    <t>KREANCA SUSTAVI d.o.o. za savjetovanje u vezi s poslovanjem i upravljanjem, Zagreb*</t>
  </si>
  <si>
    <t>Prosperus Growth NEOS d.o.o. za usluge, Zagreb**</t>
  </si>
  <si>
    <t>NEOS d.o.o. za projektiranje i izvedbu informacijskih sustava, Zagreb**</t>
  </si>
  <si>
    <t>NEOS TECH d.o.o, Ljubljana**</t>
  </si>
  <si>
    <t>Slovenija</t>
  </si>
  <si>
    <t>NEOS Tech d.o.o., Sarajevo**</t>
  </si>
  <si>
    <t>BIH</t>
  </si>
  <si>
    <t>KONČAR - Transformatorski kotlovi d.o.o. za proizvodnju, Sesvete (Grad Zagreb)</t>
  </si>
  <si>
    <t>KONČAR - Hydro Turbine d.o.o. za proizvodnju i usluge, Zagreb</t>
  </si>
  <si>
    <t>KONČAR Switzerland GmbH, Baden***</t>
  </si>
  <si>
    <t>Švicarska</t>
  </si>
  <si>
    <t>Dalekovod d.d., Zagreb</t>
  </si>
  <si>
    <t>DALEKOVOD OSO d.o.o., Velika Gorica</t>
  </si>
  <si>
    <t>Dalekovod Projekt d.o.o., Zagreb</t>
  </si>
  <si>
    <t>Dalekovod EMU d.o.o., Vela Luka</t>
  </si>
  <si>
    <t>Dalekovod Mostar d.o.o., Mostar</t>
  </si>
  <si>
    <t>Dalekovod Ljubljana d.o.o., Ljubljana</t>
  </si>
  <si>
    <t>Dalekovod Norge AS, Oslo</t>
  </si>
  <si>
    <t>Norveška</t>
  </si>
  <si>
    <t>Dalekovod Ukrajina d.o.o., Kijev</t>
  </si>
  <si>
    <t>Ukrajina</t>
  </si>
  <si>
    <t>*** U siječnju 2026. Končar d.d. je osnovao društvo KONČAR Switzerland u svrhu širenja poslovanja u DACH regiji.</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</si>
  <si>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</si>
  <si>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</si>
  <si>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</si>
  <si>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t>
  </si>
  <si>
    <t xml:space="preserve">Izvještajni segmenti Grupe utvrđeni su kako slijedi: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</si>
  <si>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</si>
  <si>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</si>
  <si>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xml:space="preserve"> - urbana mobilnost i infrastruktura - izgradnja i prodaja tračničkih vozila poput vlakova i tramvaja, željeznička infrastruktura te povezane usluge održavanja tračničkih vozila, ostala infrastruktura (ceste, rasvjeta i ostalo)</t>
  </si>
  <si>
    <t>- digitalna rješenja i platforme -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</si>
  <si>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</si>
  <si>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Prihodi od prodaje po segmentima</t>
  </si>
  <si>
    <t xml:space="preserve">Slijedi analiza prihoda od prodaje Grupe po izvještajnim segmentima koji su prikazani u skladu s MSFI 8 Poslovni segmenti. </t>
  </si>
  <si>
    <t>EUR' 000</t>
  </si>
  <si>
    <t>Proizvodnja električne energije</t>
  </si>
  <si>
    <t xml:space="preserve"> - hidro</t>
  </si>
  <si>
    <t xml:space="preserve"> - obnovljivi izvori energije</t>
  </si>
  <si>
    <t>Prijenos i distribucija električne energije</t>
  </si>
  <si>
    <t xml:space="preserve"> - prijenos</t>
  </si>
  <si>
    <t xml:space="preserve"> - distribucija</t>
  </si>
  <si>
    <t xml:space="preserve"> Urbana mobilnost i infrastruktura</t>
  </si>
  <si>
    <t xml:space="preserve"> - mobilnost</t>
  </si>
  <si>
    <t xml:space="preserve"> - infrastruktura</t>
  </si>
  <si>
    <t>Digitalna rješenja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</si>
  <si>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</si>
  <si>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</si>
  <si>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</si>
  <si>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</si>
  <si>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</si>
  <si>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</si>
  <si>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</si>
  <si>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</si>
  <si>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</si>
  <si>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</si>
  <si>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Neto dobit pripisana vlasnicima matice (EUR'000)</t>
  </si>
  <si>
    <t>Ponderirani prosječni broj dionica</t>
  </si>
  <si>
    <t>Osnovna i razrijeđena zarada po dionici u eurima (EUR)</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</si>
  <si>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</si>
  <si>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</si>
  <si>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</si>
  <si>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</si>
  <si>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</si>
  <si>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</si>
  <si>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</si>
  <si>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</si>
  <si>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</si>
  <si>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</si>
  <si>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</si>
  <si>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</si>
  <si>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</si>
  <si>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2026.</t>
  </si>
  <si>
    <t>Potraživanja</t>
  </si>
  <si>
    <t>Obveze</t>
  </si>
  <si>
    <t>Prihodi</t>
  </si>
  <si>
    <t>Rashodi</t>
  </si>
  <si>
    <t>EUR’000</t>
  </si>
  <si>
    <t>Poslovne aktivnosti</t>
  </si>
  <si>
    <t>Pridružena društva</t>
  </si>
  <si>
    <t>Zajednički pothvati</t>
  </si>
  <si>
    <t>Ukupno operativne aktivnosti</t>
  </si>
  <si>
    <t>Financijske aktivnosti</t>
  </si>
  <si>
    <t>-</t>
  </si>
  <si>
    <t>Ukupno financijske aktivnosti</t>
  </si>
  <si>
    <t>2025.</t>
  </si>
  <si>
    <t>13. DOGAĐAJI NAKON DATUMA BILANCE</t>
  </si>
  <si>
    <t>Ostalo obuhvaća djelatnost najma nekretnina koje nisu u funkciji osnovne djelatnosti te ne predstavlja odvojeni poslovni segment.</t>
  </si>
  <si>
    <t>Dalekovod EL-RA d.o.o. Vela Luka</t>
  </si>
  <si>
    <t>stanje na dan 30.06.2026.</t>
  </si>
  <si>
    <t>u razdoblju 01.01.2026 do 30.06.2026</t>
  </si>
  <si>
    <t>Izvještajno razdoblje: 1.1.2026. do 30.6.2026.</t>
  </si>
  <si>
    <t>Konsolidirani financijski izvještaji za razdoblje 1-6.2026. godine sastavljeni su sukladno Međunarodnom računovodstvenom standardu 34 – Financijsko izvještavanje u toku godine, kojeg je odobrila Europska unija (EU).</t>
  </si>
  <si>
    <t>Konsolidirani financijski izvještaji za razdoblje 1-6. 2026. godine pripremljeni su na temelju istih računovodstvenih politika, prikaza i metoda izračuna koji su se koristili prilikom pripreme godišnjih konsolidiranih financijskih izvještaja Grupe na dan 31. prosinca 2025. godine.</t>
  </si>
  <si>
    <t>30.6.2026.</t>
  </si>
  <si>
    <t>1.1.2026. do 30.6.2026.</t>
  </si>
  <si>
    <t>1.1.2025. do 30.6.2025.</t>
  </si>
  <si>
    <t xml:space="preserve">Na dan 30. lipanj 2026. godine Grupa je imala 6.732 zaposlenika, dok je na dan 31. prosinac 2025. godine imala 6.345 zaposlenika. </t>
  </si>
  <si>
    <t>HELB d.o.o. za proizvodnju, montažu i servisiranje elektrouređaja, Božjakovina*******</t>
  </si>
  <si>
    <t>Solarna elektrana Deponija fosfogipsa d.o.o. za proizvodnju, trgovinu i usluge, Zagreb********</t>
  </si>
  <si>
    <t>Ostali poslovni prihodi u razdoblju 1-6.2026. godine iznose 8,9 milijuna eura (1-6.2025.: 6,6 milijun eura) i odnose se na prihode od prodaje imovine, prihode od državnih potpora, prihode od naknada šteta i drugih prihoda.</t>
  </si>
  <si>
    <t>U razdoblju 1-6.2026. godine društva grupe kapitalizirala su plaće u ukupnom iznosu 824 tisuće eura (1-6.2025.: 808 tisuća eura) od čega neto plaće iznose 496 tisuće eura (1-6.2025.: 517 tisuća eura), porez i doprinosi iz plaća 233 tisuće eura (1-6.2025.: 179 tisuća eura), te doprinosi na plaću u iznosu od 95 tisuća eura (1-6.2025.: 112 tisuća eura).</t>
  </si>
  <si>
    <t xml:space="preserve">U razdoblju 1-6.2026. godine Grupa je nabavila 39.779 tisuća eura imovine (1-6.2025.: 40.457 tisuća eura). </t>
  </si>
  <si>
    <t xml:space="preserve">Trošak amortizacije u razdoblju 1-6.2026. godine iznosio je 15.806 tisuća eura (1-6.2025.: 12.980 tisuća eura).  </t>
  </si>
  <si>
    <t>U razdoblju 1-6. 2026. godine Grupa je iskazala 101 tisuću eura vrijednosnog usklađenja zaliha (1-6. 2025.: 3 tisuće eura).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</si>
  <si>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1-6.2026. godine ostvarila prihode od prodaje državnim institucijama i ostalim društvima u većinskom državnom vlasništvu ili društvima u kojima država ima značajan utjecaj u ukupnom iznosu od 131,0 milijun eura (1-6. 2025: 122,9 milijuna eura), a koji se većinom odnose na prihode od inženjering poslova, tračničkih vozila te industrijske elektronike.</t>
  </si>
  <si>
    <t>** Dana 2. siječnja 2026., kako je ranije potpisanim Ugovorom definirano, ispunili su se uvjeti za zaključenje transakcije i preuzimanje većinskog vlasničkog udjela od strane društva KONČAR - Digital d.o.o. u društvu NEOS d.o.o.</t>
  </si>
  <si>
    <t>Konell d.o.o., Sofija*********</t>
  </si>
  <si>
    <t>S danom 1. srpnja 2026. društvo KONČAR - Obnovljivi izvori d.o.o. akviziralo je društvo H2 Axis infrastructure d.o.o. u 100%-tnom iznosu.</t>
  </si>
  <si>
    <t>**** Ovisno društvo KONČAR - Obnovljivi izvori d.o.o. (KOI) je u siječnju 2026. godine zajedno sa društvom SOLAR KRAFT Kft, Boly, Mađarska, osnovalo društvo SOLAR SUNRISE PARK SRL (SSP) sa sjedištem u Oradea, Rumunjska. Vlasnički udio društva KOI u društvu SSP je 80%. Također, društvo KOI je u ožujku 2026. temeljem kupoprodajnog ugovora steklo 75,1% vlasničkog udjela u društvu VABEKO RENEWABLE ENERGY d.o.o.</t>
  </si>
  <si>
    <t>Dana 1. srpnja 2026. godine temeljem rješenja Trgovačkog suda naziv društva HELB d.o.o. promijenjen u KONČAR - Helb d.o.o.</t>
  </si>
  <si>
    <t>Dana 1. srpnja 2026. godine, temeljem rješenja Trgovačkog suda, obavljena je podjela društva KONČAR - Elektronika i informatika d.o.o. te je prenesen dio imovine na društvo KONČAR - Helb d.o.o.</t>
  </si>
  <si>
    <t>Dana 1. srpnja 2026.godine temeljem rješenja Trgovačkog suda društva KREANCA SUSTAVI d.o.o. i Prosperus Growth NEOS d.o.o. pripojena su društvu KONČAR - Digital d.o.o.</t>
  </si>
  <si>
    <t xml:space="preserve">Dana 1. srpnja  2026. godine temeljem rješenja Trgovačkog suda provedeno je povećanje temeljnog kapitala u društvu KONČAR - Helb d.o.o.  unosom gospodarske cjeline „Montaže“ iz društva KONČAR d.d. </t>
  </si>
  <si>
    <t>Osim navedenog, nakon datuma izvještavanja do datuma odobrenja financijskih izvještaja nije bilo drugih događaja koji bi značajno utjecali na financijske izvještaje Grupe, i koji bi, slijedom toga, trebali biti objavljeni.</t>
  </si>
  <si>
    <t>Prosječan broj zaposlenih u razdoblju 1-6.2026. godine iznosio je 6.569 (isto razdoblje 2025. godine: 5.613).</t>
  </si>
  <si>
    <t>Temeljni (upisani) kapital utvrđen je u nominalnoj vrijednosti u iznosu od 159.471.378 eura (31. prosinca 2025.: 159.471.378 eura) i sastoji se od 2.572.119 dionica nominalne vrijednosti 62 eura. Redovne dionice Društva uvrštene su na Službeno tržište Zagrebačke burze pod oznakom KOEI-R-A. Društvo na 30.6.2026. godine posjeduje 23.533 vlastitih dionica (31.prosinca 2025.: 23.700 dionica).</t>
  </si>
  <si>
    <t>********* Društvo se ne konsolidira zbog nematerijalnosti</t>
  </si>
  <si>
    <t>******** Ovisno društvo KONČAR - Obnovljivi izvori d.o.o. (KOI) je 22. travnja 2026. potpisalo kupoprodajni ugovor o prodaji udjela u društvu Solarna elektrana Deponija fosfogipsa d.o.o. (SEDEF) te društvo KOI više nema udjela u društvu SEDEF.</t>
  </si>
  <si>
    <t>******* Društvo KONČAR d.d. je dana 7. travnja 2026. sklopilo ugovor o kupoprodaji 25 % vlasničkih udjela u društvu HELB d.o.o. Dana 8. travnja 2026. godine uspješno je provedeno zaključenje transakcije, čime je KONČAR d.d. stekao preostalih 25 % vlasničkih udjela te time postao imatelj 100 % vlasničkih udjela u društvu HELB d.o.o.</t>
  </si>
  <si>
    <t>****** Ovisno društvo KONČAR - Distributivni i specijalni transformatori d.d. za proizvodnju (KONČAR-D&amp;ST) potpisalo je tijekom veljače i travnja 2026. godine kupoprodajne ugovore o stjecanju 31,5% vlasničkog udjela u društvu Ferokotao d.o.o. Do navedenog stjecanja KONČAR-D&amp;ST d.d. je imao 51% vlasničkog udjela u društvu Ferokotao d.o.o, a ovim stjecanjem postaje vlasnik 82,5% udjela u temeljnom kapitalu navedenog društva.</t>
  </si>
  <si>
    <t>***** Trgovački sud u Zagrebu 31. prosinca 2025. godine donio rješenja br. Tt-25/71794-2 i Tt-25/71797-2 na temelju kojih će se provesti pripajanje društva INK PROJEKT d.o.o., kao pripojenog društva, društvu KONČAR d.d., kao društvu preuzimatelju.
Trgovački sud u Zagrebu 31. prosinca 2025. godine donio rješenja br. Tt-25/70286-2 i Tt-25/70287-2 na temelju kojih će se provesti statusna promjena pripajanja društva DALEKOVOD MK d.o.o., kao pripojenog društva, društvu KONČAR - Metalne konstrukcije d.o.o., kao društvu preuzimatelju.</t>
  </si>
  <si>
    <t>* U travnju 2026. godine ovisno društvo KONČAR - Digital d.o.o. iskoristilo je call opciju iz kupoprodajnog ugovora i time je steklo dodatnih 24% vlasništva u društvu KREANCA SUSTAVI d.o.o. i 12% u društvu ADNET d.o.o. Grupa KONČAR je time postala 100%-tni vlasnik ovisnih društava KREANCA SUSTAVI d.o.o. i ADNET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</si>
</sst>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_);\(#,###,\)_)"/>
    <numFmt numFmtId="167" formatCode="#,##0;[Black]\(#,##0\)"/>
    <numFmt numFmtId="168" formatCode="#,##0.00;[Black]\-#,##0.00"/>
    <numFmt numFmtId="169" formatCode="#,##0.00;[Black]\(#,##0.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b/>
      <sz val="9"/>
      <color rgb="FF000000"/>
      <name val="Arial"/>
      <family val="2"/>
    </font>
    <font>
      <b/>
      <sz val="9"/>
      <name val="Arial"/>
      <family val="2"/>
    </font>
    <font>
      <sz val="10"/>
      <color rgb="FF000000"/>
      <name val="Arial"/>
      <family val="2"/>
      <charset val="238"/>
    </font>
    <font>
      <sz val="9"/>
      <name val="Arial"/>
      <family val="2"/>
    </font>
    <font>
      <b/>
      <sz val="8.5"/>
      <color rgb="FF000000"/>
      <name val="Arial"/>
      <family val="2"/>
      <charset val="238"/>
    </font>
    <font>
      <sz val="9"/>
      <color rgb="FF000000"/>
      <name val="Arial"/>
      <family val="2"/>
    </font>
    <font>
      <b/>
      <i/>
      <sz val="9"/>
      <color rgb="FF000000"/>
      <name val="Arial"/>
      <family val="2"/>
    </font>
    <font>
      <sz val="1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FF"/>
        <bgColor rgb="FF000000"/>
      </patternFill>
    </fill>
    <fill>
      <patternFill patternType="solid">
        <fgColor theme="0"/>
        <bgColor rgb="FF000000"/>
      </patternFill>
    </fill>
  </fills>
  <borders count="2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right/>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9" fontId="47" fillId="0" borderId="0" applyFont="0" applyFill="0" applyBorder="0" applyAlignment="0" applyProtection="0"/>
  </cellStyleXfs>
  <cellXfs count="42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9" fillId="11" borderId="13" xfId="0" applyFont="1" applyFill="1" applyBorder="1" applyAlignment="1" applyProtection="1">
      <alignment vertical="top"/>
      <protection locked="0"/>
    </xf>
    <xf numFmtId="0" fontId="29" fillId="11" borderId="0" xfId="0" applyFont="1" applyFill="1" applyAlignment="1" applyProtection="1">
      <alignment vertical="top"/>
      <protection locked="0"/>
    </xf>
    <xf numFmtId="0" fontId="29" fillId="11" borderId="0" xfId="0" applyFont="1" applyFill="1" applyProtection="1">
      <protection locked="0"/>
    </xf>
    <xf numFmtId="0" fontId="29" fillId="11" borderId="14" xfId="0" applyFont="1" applyFill="1" applyBorder="1" applyProtection="1">
      <protection locked="0"/>
    </xf>
    <xf numFmtId="0" fontId="4" fillId="16" borderId="0" xfId="0" applyFont="1" applyFill="1"/>
    <xf numFmtId="0" fontId="5" fillId="16" borderId="0" xfId="0" applyFont="1" applyFill="1"/>
    <xf numFmtId="0" fontId="4" fillId="16" borderId="0" xfId="0" applyFont="1" applyFill="1" applyAlignment="1">
      <alignment vertical="center"/>
    </xf>
    <xf numFmtId="0" fontId="5" fillId="16" borderId="0" xfId="0" applyFont="1" applyFill="1"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vertical="center"/>
    </xf>
    <xf numFmtId="0" fontId="36" fillId="16" borderId="0" xfId="0" applyFont="1" applyFill="1" applyAlignment="1">
      <alignment vertical="center" wrapText="1"/>
    </xf>
    <xf numFmtId="0" fontId="37" fillId="16" borderId="0" xfId="0" applyFont="1" applyFill="1" applyAlignment="1">
      <alignment horizontal="center" vertical="center" wrapText="1"/>
    </xf>
    <xf numFmtId="0" fontId="38" fillId="16" borderId="0" xfId="0" applyFont="1" applyFill="1" applyAlignment="1">
      <alignment horizontal="center" vertical="center" wrapText="1"/>
    </xf>
    <xf numFmtId="0" fontId="38" fillId="16" borderId="5" xfId="0" applyFont="1" applyFill="1" applyBorder="1" applyAlignment="1">
      <alignment horizontal="right" vertical="center" wrapText="1"/>
    </xf>
    <xf numFmtId="0" fontId="5" fillId="16" borderId="5" xfId="0" applyFont="1" applyFill="1" applyBorder="1" applyAlignment="1">
      <alignment horizontal="right" vertical="center" wrapText="1"/>
    </xf>
    <xf numFmtId="0" fontId="5" fillId="16" borderId="0" xfId="0" applyFont="1" applyFill="1" applyAlignment="1">
      <alignment horizontal="center" vertical="center" wrapText="1"/>
    </xf>
    <xf numFmtId="0" fontId="37" fillId="16" borderId="0" xfId="0" applyFont="1" applyFill="1" applyAlignment="1">
      <alignment vertical="center"/>
    </xf>
    <xf numFmtId="0" fontId="37" fillId="16" borderId="0" xfId="0" applyFont="1" applyFill="1" applyAlignment="1">
      <alignment horizontal="center" vertical="center"/>
    </xf>
    <xf numFmtId="0" fontId="38" fillId="16" borderId="0" xfId="0" applyFont="1" applyFill="1" applyAlignment="1">
      <alignment horizontal="left" vertical="center"/>
    </xf>
    <xf numFmtId="2" fontId="38" fillId="16" borderId="0" xfId="0" applyNumberFormat="1" applyFont="1" applyFill="1" applyAlignment="1">
      <alignment vertical="center" wrapText="1"/>
    </xf>
    <xf numFmtId="0" fontId="38" fillId="16" borderId="0" xfId="0" applyFont="1" applyFill="1" applyAlignment="1">
      <alignment vertical="center" wrapText="1"/>
    </xf>
    <xf numFmtId="0" fontId="5" fillId="16" borderId="0" xfId="0" applyFont="1" applyFill="1" applyAlignment="1">
      <alignment horizontal="left" wrapText="1"/>
    </xf>
    <xf numFmtId="0" fontId="38" fillId="16" borderId="0" xfId="0" applyFont="1" applyFill="1" applyAlignment="1">
      <alignment horizontal="left" vertical="center" wrapText="1"/>
    </xf>
    <xf numFmtId="0" fontId="38" fillId="16" borderId="0" xfId="0" applyFont="1" applyFill="1"/>
    <xf numFmtId="0" fontId="38" fillId="16" borderId="0" xfId="0" applyFont="1" applyFill="1" applyAlignment="1">
      <alignment vertical="center"/>
    </xf>
    <xf numFmtId="0" fontId="4" fillId="16" borderId="0" xfId="0" applyFont="1" applyFill="1" applyAlignment="1">
      <alignment horizontal="left" vertical="center" wrapText="1"/>
    </xf>
    <xf numFmtId="0" fontId="5" fillId="16" borderId="0" xfId="0" applyFont="1" applyFill="1" applyAlignment="1">
      <alignment vertical="center" wrapText="1"/>
    </xf>
    <xf numFmtId="0" fontId="21" fillId="16" borderId="0" xfId="0" applyFont="1" applyFill="1" applyAlignment="1">
      <alignment vertical="center"/>
    </xf>
    <xf numFmtId="3" fontId="40" fillId="16" borderId="0" xfId="0" applyNumberFormat="1" applyFont="1" applyFill="1" applyAlignment="1">
      <alignment horizontal="right" wrapText="1"/>
    </xf>
    <xf numFmtId="0" fontId="41" fillId="16" borderId="0" xfId="0" applyFont="1" applyFill="1"/>
    <xf numFmtId="0" fontId="40" fillId="16" borderId="2" xfId="0" applyFont="1" applyFill="1" applyBorder="1" applyAlignment="1">
      <alignment horizontal="right"/>
    </xf>
    <xf numFmtId="0" fontId="38" fillId="16" borderId="0" xfId="0" applyFont="1" applyFill="1" applyAlignment="1">
      <alignment horizontal="right"/>
    </xf>
    <xf numFmtId="0" fontId="37" fillId="16" borderId="0" xfId="0" applyFont="1" applyFill="1"/>
    <xf numFmtId="0" fontId="5" fillId="0" borderId="0" xfId="0" applyFont="1"/>
    <xf numFmtId="0" fontId="4" fillId="16" borderId="0" xfId="0" applyFont="1" applyFill="1" applyAlignment="1">
      <alignment horizontal="justify" vertical="center"/>
    </xf>
    <xf numFmtId="0" fontId="5" fillId="16" borderId="0" xfId="0" applyFont="1" applyFill="1" applyAlignment="1">
      <alignment wrapText="1"/>
    </xf>
    <xf numFmtId="3" fontId="40" fillId="16" borderId="0" xfId="0" applyNumberFormat="1" applyFont="1" applyFill="1" applyAlignment="1">
      <alignment horizontal="right"/>
    </xf>
    <xf numFmtId="3" fontId="38" fillId="16" borderId="0" xfId="0" applyNumberFormat="1" applyFont="1" applyFill="1"/>
    <xf numFmtId="3" fontId="37" fillId="16" borderId="18" xfId="0" applyNumberFormat="1" applyFont="1" applyFill="1" applyBorder="1"/>
    <xf numFmtId="0" fontId="42" fillId="16" borderId="0" xfId="0" applyFont="1" applyFill="1"/>
    <xf numFmtId="0" fontId="43" fillId="16" borderId="0" xfId="0" applyFont="1" applyFill="1" applyAlignment="1">
      <alignment horizontal="center" vertical="center" wrapText="1"/>
    </xf>
    <xf numFmtId="0" fontId="43" fillId="16" borderId="0" xfId="0" applyFont="1" applyFill="1" applyAlignment="1">
      <alignment vertical="center" wrapText="1"/>
    </xf>
    <xf numFmtId="0" fontId="40" fillId="16" borderId="0" xfId="0" applyFont="1" applyFill="1" applyAlignment="1">
      <alignment horizontal="center" vertical="center" wrapText="1"/>
    </xf>
    <xf numFmtId="0" fontId="43" fillId="16" borderId="0" xfId="0" applyFont="1" applyFill="1" applyAlignment="1">
      <alignment horizontal="center"/>
    </xf>
    <xf numFmtId="0" fontId="44" fillId="16" borderId="0" xfId="0" applyFont="1" applyFill="1" applyAlignment="1">
      <alignment vertical="center" wrapText="1"/>
    </xf>
    <xf numFmtId="0" fontId="43" fillId="16" borderId="0" xfId="0" applyFont="1" applyFill="1"/>
    <xf numFmtId="0" fontId="40" fillId="16" borderId="19" xfId="0" applyFont="1" applyFill="1" applyBorder="1" applyAlignment="1">
      <alignment horizontal="center" vertical="center" wrapText="1"/>
    </xf>
    <xf numFmtId="0" fontId="43" fillId="16" borderId="19" xfId="0" applyFont="1" applyFill="1" applyBorder="1" applyAlignment="1">
      <alignment horizontal="center"/>
    </xf>
    <xf numFmtId="0" fontId="46" fillId="16" borderId="0" xfId="0" applyFont="1" applyFill="1" applyAlignment="1">
      <alignment horizontal="left" vertical="center" wrapText="1"/>
    </xf>
    <xf numFmtId="0" fontId="2" fillId="16" borderId="0" xfId="0" applyFont="1" applyFill="1"/>
    <xf numFmtId="43" fontId="38" fillId="16" borderId="0" xfId="0" applyNumberFormat="1" applyFont="1" applyFill="1" applyAlignment="1">
      <alignment vertical="center" wrapText="1"/>
    </xf>
    <xf numFmtId="0" fontId="2" fillId="0" borderId="0" xfId="0" applyFont="1"/>
    <xf numFmtId="0" fontId="38" fillId="17" borderId="0" xfId="0" applyFont="1" applyFill="1" applyAlignment="1">
      <alignment horizontal="center" vertical="center" wrapText="1"/>
    </xf>
    <xf numFmtId="2" fontId="38" fillId="17" borderId="0" xfId="0" applyNumberFormat="1" applyFont="1" applyFill="1" applyAlignment="1">
      <alignment vertical="center" wrapText="1"/>
    </xf>
    <xf numFmtId="0" fontId="5" fillId="17" borderId="0" xfId="0" applyFont="1" applyFill="1"/>
    <xf numFmtId="0" fontId="5" fillId="17" borderId="0" xfId="0" applyFont="1" applyFill="1" applyAlignment="1">
      <alignment horizontal="left"/>
    </xf>
    <xf numFmtId="43" fontId="38" fillId="17" borderId="0" xfId="0" applyNumberFormat="1" applyFont="1" applyFill="1" applyAlignment="1">
      <alignment vertical="center" wrapText="1"/>
    </xf>
    <xf numFmtId="0" fontId="38" fillId="11" borderId="0" xfId="0" applyFont="1" applyFill="1" applyAlignment="1">
      <alignment horizontal="left" vertical="center" wrapText="1"/>
    </xf>
    <xf numFmtId="0" fontId="38" fillId="11" borderId="0" xfId="0" applyFont="1" applyFill="1" applyAlignment="1">
      <alignment horizontal="center" vertical="center" wrapText="1"/>
    </xf>
    <xf numFmtId="2" fontId="38" fillId="11" borderId="0" xfId="0" applyNumberFormat="1" applyFont="1" applyFill="1" applyAlignment="1">
      <alignment vertical="center" wrapText="1"/>
    </xf>
    <xf numFmtId="0" fontId="38" fillId="11" borderId="0" xfId="0" applyFont="1" applyFill="1" applyAlignment="1">
      <alignment horizontal="left" vertical="center"/>
    </xf>
    <xf numFmtId="43" fontId="38" fillId="11" borderId="0" xfId="0" applyNumberFormat="1" applyFont="1" applyFill="1" applyAlignment="1">
      <alignment vertical="center" wrapText="1"/>
    </xf>
    <xf numFmtId="0" fontId="5" fillId="11" borderId="0" xfId="0" applyFont="1" applyFill="1"/>
    <xf numFmtId="0" fontId="39" fillId="11" borderId="0" xfId="0" applyFont="1" applyFill="1" applyAlignment="1">
      <alignment vertical="center"/>
    </xf>
    <xf numFmtId="0" fontId="5" fillId="11" borderId="0" xfId="0" applyFont="1" applyFill="1" applyAlignment="1">
      <alignment vertical="center"/>
    </xf>
    <xf numFmtId="0" fontId="5" fillId="17" borderId="0" xfId="0" applyFont="1" applyFill="1" applyAlignment="1">
      <alignment vertical="center"/>
    </xf>
    <xf numFmtId="0" fontId="2" fillId="17" borderId="0" xfId="0" applyFont="1" applyFill="1"/>
    <xf numFmtId="0" fontId="0" fillId="11" borderId="0" xfId="0" applyFill="1"/>
    <xf numFmtId="0" fontId="5" fillId="17" borderId="0" xfId="0" applyFont="1" applyFill="1" applyAlignment="1">
      <alignment horizontal="left" wrapText="1"/>
    </xf>
    <xf numFmtId="166" fontId="37" fillId="17" borderId="0" xfId="0" applyNumberFormat="1" applyFont="1" applyFill="1"/>
    <xf numFmtId="166" fontId="38" fillId="17" borderId="0" xfId="0" applyNumberFormat="1" applyFont="1" applyFill="1"/>
    <xf numFmtId="166" fontId="37" fillId="17" borderId="2" xfId="0" applyNumberFormat="1" applyFont="1" applyFill="1" applyBorder="1"/>
    <xf numFmtId="166" fontId="37" fillId="17" borderId="1" xfId="0" applyNumberFormat="1" applyFont="1" applyFill="1" applyBorder="1"/>
    <xf numFmtId="166" fontId="38" fillId="17" borderId="2" xfId="0" applyNumberFormat="1" applyFont="1" applyFill="1" applyBorder="1"/>
    <xf numFmtId="166" fontId="37" fillId="17" borderId="18" xfId="0" applyNumberFormat="1" applyFont="1" applyFill="1" applyBorder="1"/>
    <xf numFmtId="167" fontId="37" fillId="17" borderId="2" xfId="0" applyNumberFormat="1" applyFont="1" applyFill="1" applyBorder="1" applyAlignment="1">
      <alignment vertical="center"/>
    </xf>
    <xf numFmtId="0" fontId="38" fillId="17" borderId="0" xfId="0" applyFont="1" applyFill="1"/>
    <xf numFmtId="3" fontId="38" fillId="17" borderId="0" xfId="0" applyNumberFormat="1" applyFont="1" applyFill="1" applyAlignment="1">
      <alignment horizontal="right" vertical="center" wrapText="1"/>
    </xf>
    <xf numFmtId="169" fontId="37" fillId="17" borderId="18" xfId="0" applyNumberFormat="1" applyFont="1" applyFill="1" applyBorder="1" applyAlignment="1">
      <alignment vertical="center"/>
    </xf>
    <xf numFmtId="168" fontId="37" fillId="11" borderId="18" xfId="0" applyNumberFormat="1" applyFont="1" applyFill="1" applyBorder="1" applyAlignment="1">
      <alignment vertical="center"/>
    </xf>
    <xf numFmtId="3" fontId="40" fillId="17" borderId="0" xfId="0" applyNumberFormat="1" applyFont="1" applyFill="1" applyAlignment="1">
      <alignment horizontal="right"/>
    </xf>
    <xf numFmtId="0" fontId="40" fillId="17" borderId="2" xfId="0" applyFont="1" applyFill="1" applyBorder="1" applyAlignment="1">
      <alignment horizontal="right"/>
    </xf>
    <xf numFmtId="3" fontId="38" fillId="17" borderId="0" xfId="0" applyNumberFormat="1" applyFont="1" applyFill="1"/>
    <xf numFmtId="3" fontId="37" fillId="17" borderId="18" xfId="0" applyNumberFormat="1" applyFont="1" applyFill="1" applyBorder="1"/>
    <xf numFmtId="0" fontId="40" fillId="17" borderId="0" xfId="0" applyFont="1" applyFill="1" applyAlignment="1">
      <alignment horizontal="center" vertical="center" wrapText="1"/>
    </xf>
    <xf numFmtId="0" fontId="43" fillId="17" borderId="0" xfId="0" applyFont="1" applyFill="1" applyAlignment="1">
      <alignment horizontal="center"/>
    </xf>
    <xf numFmtId="3" fontId="45" fillId="17" borderId="0" xfId="0" applyNumberFormat="1" applyFont="1" applyFill="1"/>
    <xf numFmtId="3" fontId="45" fillId="17" borderId="19" xfId="0" applyNumberFormat="1" applyFont="1" applyFill="1" applyBorder="1"/>
    <xf numFmtId="3" fontId="40" fillId="17" borderId="0" xfId="0" applyNumberFormat="1" applyFont="1" applyFill="1"/>
    <xf numFmtId="0" fontId="43" fillId="17" borderId="0" xfId="0" applyFont="1" applyFill="1" applyAlignment="1">
      <alignment vertical="center" wrapText="1"/>
    </xf>
    <xf numFmtId="0" fontId="43" fillId="17" borderId="0" xfId="0" applyFont="1" applyFill="1"/>
    <xf numFmtId="0" fontId="45" fillId="17" borderId="0" xfId="0" applyFont="1" applyFill="1" applyAlignment="1">
      <alignment horizontal="right"/>
    </xf>
    <xf numFmtId="3" fontId="45" fillId="17" borderId="0" xfId="0" applyNumberFormat="1" applyFont="1" applyFill="1" applyAlignment="1">
      <alignment horizontal="right"/>
    </xf>
    <xf numFmtId="3" fontId="45" fillId="17" borderId="19" xfId="0" applyNumberFormat="1" applyFont="1" applyFill="1" applyBorder="1" applyAlignment="1">
      <alignment horizontal="right"/>
    </xf>
    <xf numFmtId="0" fontId="2" fillId="16" borderId="0" xfId="0" applyFont="1" applyFill="1" applyAlignment="1">
      <alignment horizontal="left" wrapText="1"/>
    </xf>
    <xf numFmtId="0" fontId="0" fillId="0" borderId="0" xfId="0" applyAlignment="1">
      <alignment horizontal="left" wrapText="1"/>
    </xf>
    <xf numFmtId="0" fontId="4" fillId="17" borderId="0" xfId="0" applyFont="1" applyFill="1" applyAlignment="1">
      <alignment vertical="center"/>
    </xf>
    <xf numFmtId="0" fontId="5" fillId="17" borderId="0" xfId="0" applyFont="1" applyFill="1" applyAlignment="1">
      <alignment horizontal="justify" vertical="center"/>
    </xf>
    <xf numFmtId="0" fontId="5" fillId="11" borderId="0" xfId="0" applyFont="1" applyFill="1" applyAlignment="1">
      <alignment horizontal="left"/>
    </xf>
    <xf numFmtId="3" fontId="37" fillId="17" borderId="0" xfId="0" applyNumberFormat="1" applyFont="1" applyFill="1" applyAlignment="1">
      <alignment horizontal="right"/>
    </xf>
    <xf numFmtId="3" fontId="37" fillId="17" borderId="0" xfId="0" applyNumberFormat="1" applyFont="1" applyFill="1"/>
    <xf numFmtId="3" fontId="38" fillId="17" borderId="19" xfId="0" applyNumberFormat="1" applyFont="1" applyFill="1" applyBorder="1" applyAlignment="1">
      <alignment horizontal="right"/>
    </xf>
    <xf numFmtId="0" fontId="5" fillId="17" borderId="0" xfId="0" applyFont="1" applyFill="1" applyAlignment="1">
      <alignment horizontal="right" vertical="center" wrapText="1"/>
    </xf>
    <xf numFmtId="10" fontId="0" fillId="0" borderId="0" xfId="6" applyNumberFormat="1" applyFont="1"/>
    <xf numFmtId="4" fontId="0" fillId="0" borderId="0" xfId="0" applyNumberFormat="1" applyProtection="1">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1" xfId="4" applyFont="1" applyFill="1" applyBorder="1" applyProtection="1">
      <protection locked="0"/>
    </xf>
    <xf numFmtId="0" fontId="29" fillId="11" borderId="1" xfId="4" applyFont="1" applyFill="1" applyBorder="1" applyAlignment="1" applyProtection="1">
      <alignment vertical="top"/>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29" fillId="11" borderId="0" xfId="0" applyFont="1" applyFill="1" applyProtection="1">
      <protection locked="0"/>
    </xf>
    <xf numFmtId="0" fontId="29" fillId="11" borderId="0" xfId="0" applyFont="1" applyFill="1" applyAlignment="1" applyProtection="1">
      <alignment vertical="top"/>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43" fillId="16" borderId="0" xfId="0" applyFont="1" applyFill="1" applyAlignment="1">
      <alignment horizontal="left" vertical="center" wrapText="1"/>
    </xf>
    <xf numFmtId="0" fontId="40" fillId="16" borderId="0" xfId="0" applyFont="1" applyFill="1" applyAlignment="1">
      <alignment horizontal="left" vertical="center" wrapText="1"/>
    </xf>
    <xf numFmtId="0" fontId="45" fillId="16" borderId="0" xfId="0" applyFont="1" applyFill="1" applyAlignment="1">
      <alignment horizontal="left" vertical="center" wrapText="1"/>
    </xf>
    <xf numFmtId="0" fontId="46" fillId="16" borderId="0" xfId="0" applyFont="1" applyFill="1" applyAlignment="1">
      <alignment horizontal="left" vertical="center" wrapText="1"/>
    </xf>
    <xf numFmtId="0" fontId="4" fillId="16" borderId="0" xfId="0" applyFont="1" applyFill="1" applyAlignment="1">
      <alignment horizontal="left" vertical="center"/>
    </xf>
    <xf numFmtId="0" fontId="5" fillId="17" borderId="0" xfId="0" applyFont="1" applyFill="1" applyAlignment="1">
      <alignment horizontal="left" vertical="center" wrapText="1"/>
    </xf>
    <xf numFmtId="0" fontId="38" fillId="17" borderId="0" xfId="0" applyFont="1" applyFill="1" applyAlignment="1">
      <alignment horizontal="left" vertical="center" wrapText="1"/>
    </xf>
    <xf numFmtId="0" fontId="40" fillId="17" borderId="0" xfId="0" applyFont="1" applyFill="1" applyAlignment="1">
      <alignment horizontal="left" vertical="center" wrapText="1"/>
    </xf>
    <xf numFmtId="0" fontId="45" fillId="17" borderId="0" xfId="0" applyFont="1" applyFill="1" applyAlignment="1">
      <alignment horizontal="left" vertical="center" wrapText="1"/>
    </xf>
    <xf numFmtId="0" fontId="46" fillId="17" borderId="0" xfId="0" applyFont="1" applyFill="1" applyAlignment="1">
      <alignment horizontal="left" vertical="center" wrapText="1"/>
    </xf>
    <xf numFmtId="0" fontId="38" fillId="17" borderId="0" xfId="0" applyFont="1" applyFill="1" applyAlignment="1">
      <alignment horizontal="left" vertical="center"/>
    </xf>
    <xf numFmtId="0" fontId="4" fillId="17" borderId="0" xfId="0" applyFont="1" applyFill="1" applyAlignment="1">
      <alignment horizontal="left" vertical="center"/>
    </xf>
    <xf numFmtId="0" fontId="5" fillId="11" borderId="0" xfId="0" applyFont="1" applyFill="1" applyAlignment="1">
      <alignment horizontal="left" wrapText="1"/>
    </xf>
    <xf numFmtId="0" fontId="5" fillId="16" borderId="0" xfId="0" applyFont="1" applyFill="1" applyAlignment="1">
      <alignment horizontal="left" vertical="center" wrapText="1"/>
    </xf>
    <xf numFmtId="0" fontId="38" fillId="16" borderId="0" xfId="0" applyFont="1" applyFill="1" applyAlignment="1">
      <alignment horizontal="left"/>
    </xf>
    <xf numFmtId="0" fontId="5" fillId="11" borderId="0" xfId="0" applyFont="1" applyFill="1" applyAlignment="1">
      <alignment horizontal="left" vertical="center" wrapText="1"/>
    </xf>
    <xf numFmtId="49" fontId="38" fillId="0" borderId="0" xfId="0" applyNumberFormat="1" applyFont="1" applyAlignment="1">
      <alignment horizontal="left" vertical="center" wrapText="1"/>
    </xf>
    <xf numFmtId="49" fontId="5" fillId="16" borderId="0" xfId="0" applyNumberFormat="1" applyFont="1" applyFill="1" applyAlignment="1">
      <alignment horizontal="left" vertical="center" wrapText="1"/>
    </xf>
    <xf numFmtId="0" fontId="4" fillId="16" borderId="0" xfId="0" applyFont="1" applyFill="1" applyAlignment="1">
      <alignment horizontal="left" vertical="center" wrapText="1"/>
    </xf>
    <xf numFmtId="0" fontId="5" fillId="16" borderId="0" xfId="0" applyFont="1" applyFill="1" applyAlignment="1">
      <alignment vertical="center" wrapText="1"/>
    </xf>
    <xf numFmtId="0" fontId="38" fillId="11" borderId="0" xfId="0" applyFont="1" applyFill="1" applyAlignment="1">
      <alignment horizontal="left" vertical="center" wrapText="1"/>
    </xf>
    <xf numFmtId="0" fontId="38" fillId="11" borderId="0" xfId="0" applyFont="1" applyFill="1" applyAlignment="1">
      <alignment vertical="center" wrapText="1"/>
    </xf>
    <xf numFmtId="0" fontId="38" fillId="16" borderId="0" xfId="0" applyFont="1" applyFill="1" applyAlignment="1">
      <alignment horizontal="left" vertical="center" wrapText="1"/>
    </xf>
    <xf numFmtId="0" fontId="38" fillId="16" borderId="0" xfId="0" applyFont="1" applyFill="1" applyAlignment="1">
      <alignment vertical="center" wrapText="1"/>
    </xf>
    <xf numFmtId="0" fontId="5" fillId="11" borderId="0" xfId="0" applyFont="1" applyFill="1" applyAlignment="1">
      <alignment horizontal="left"/>
    </xf>
    <xf numFmtId="0" fontId="5" fillId="16" borderId="0" xfId="0" applyFont="1" applyFill="1" applyAlignment="1">
      <alignment horizontal="left" vertical="top" wrapText="1"/>
    </xf>
    <xf numFmtId="0" fontId="38" fillId="11" borderId="0" xfId="0" applyFont="1" applyFill="1" applyAlignment="1">
      <alignment horizontal="left" vertical="center"/>
    </xf>
    <xf numFmtId="0" fontId="38" fillId="16" borderId="0" xfId="0" applyFont="1" applyFill="1" applyAlignment="1">
      <alignment horizontal="left" vertical="center"/>
    </xf>
    <xf numFmtId="0" fontId="38" fillId="11" borderId="0" xfId="0" applyFont="1" applyFill="1" applyAlignment="1">
      <alignment horizontal="left" vertical="top" wrapText="1"/>
    </xf>
    <xf numFmtId="0" fontId="37" fillId="16" borderId="2" xfId="0" applyFont="1" applyFill="1" applyBorder="1" applyAlignment="1">
      <alignment horizontal="center" vertical="center" wrapText="1"/>
    </xf>
    <xf numFmtId="49" fontId="5" fillId="16" borderId="0" xfId="0" applyNumberFormat="1" applyFont="1" applyFill="1" applyAlignment="1">
      <alignment horizontal="left" vertical="top" wrapText="1"/>
    </xf>
    <xf numFmtId="49" fontId="5" fillId="16" borderId="0" xfId="0" applyNumberFormat="1" applyFont="1" applyFill="1" applyAlignment="1">
      <alignment horizontal="left" vertical="center"/>
    </xf>
    <xf numFmtId="0" fontId="5" fillId="0" borderId="0" xfId="0" applyFont="1" applyAlignment="1">
      <alignment horizontal="left" vertical="center" wrapText="1"/>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xfId="6"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94"/>
  <sheetViews>
    <sheetView view="pageBreakPreview" zoomScaleNormal="100" zoomScaleSheetLayoutView="100" workbookViewId="0">
      <selection activeCell="G29" sqref="G29:H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280" t="s">
        <v>305</v>
      </c>
      <c r="B1" s="281"/>
      <c r="C1" s="281"/>
      <c r="D1" s="50"/>
      <c r="E1" s="50"/>
      <c r="F1" s="50"/>
      <c r="G1" s="50"/>
      <c r="H1" s="50"/>
      <c r="I1" s="50"/>
      <c r="J1" s="51"/>
    </row>
    <row r="2" spans="1:20" ht="14.45" customHeight="1" x14ac:dyDescent="0.25">
      <c r="A2" s="282" t="s">
        <v>321</v>
      </c>
      <c r="B2" s="283"/>
      <c r="C2" s="283"/>
      <c r="D2" s="283"/>
      <c r="E2" s="283"/>
      <c r="F2" s="283"/>
      <c r="G2" s="283"/>
      <c r="H2" s="283"/>
      <c r="I2" s="283"/>
      <c r="J2" s="284"/>
      <c r="N2" s="34">
        <v>1</v>
      </c>
    </row>
    <row r="3" spans="1:20" x14ac:dyDescent="0.25">
      <c r="A3" s="52"/>
      <c r="B3" s="53"/>
      <c r="C3" s="53"/>
      <c r="D3" s="53"/>
      <c r="E3" s="53"/>
      <c r="F3" s="53"/>
      <c r="G3" s="53"/>
      <c r="H3" s="53"/>
      <c r="I3" s="53"/>
      <c r="J3" s="54"/>
      <c r="N3" s="34">
        <v>2</v>
      </c>
    </row>
    <row r="4" spans="1:20" ht="33.6" customHeight="1" x14ac:dyDescent="0.25">
      <c r="A4" s="285" t="s">
        <v>306</v>
      </c>
      <c r="B4" s="286"/>
      <c r="C4" s="286"/>
      <c r="D4" s="286"/>
      <c r="E4" s="287">
        <v>46023</v>
      </c>
      <c r="F4" s="288"/>
      <c r="G4" s="55" t="s">
        <v>0</v>
      </c>
      <c r="H4" s="287">
        <v>46203</v>
      </c>
      <c r="I4" s="288"/>
      <c r="J4" s="56"/>
      <c r="N4" s="34">
        <v>3</v>
      </c>
    </row>
    <row r="5" spans="1:20" s="33" customFormat="1" ht="10.15" customHeight="1" x14ac:dyDescent="0.25">
      <c r="A5" s="289"/>
      <c r="B5" s="290"/>
      <c r="C5" s="290"/>
      <c r="D5" s="290"/>
      <c r="E5" s="290"/>
      <c r="F5" s="290"/>
      <c r="G5" s="290"/>
      <c r="H5" s="290"/>
      <c r="I5" s="290"/>
      <c r="J5" s="291"/>
      <c r="N5" s="34">
        <v>4</v>
      </c>
    </row>
    <row r="6" spans="1:20" ht="20.45" customHeight="1" x14ac:dyDescent="0.25">
      <c r="A6" s="57"/>
      <c r="B6" s="58" t="s">
        <v>326</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327</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276" t="s">
        <v>328</v>
      </c>
      <c r="B10" s="277"/>
      <c r="C10" s="277"/>
      <c r="D10" s="277"/>
      <c r="E10" s="277"/>
      <c r="F10" s="277"/>
      <c r="G10" s="277"/>
      <c r="H10" s="277"/>
      <c r="I10" s="277"/>
      <c r="J10" s="65"/>
    </row>
    <row r="11" spans="1:20" ht="24.6" customHeight="1" x14ac:dyDescent="0.25">
      <c r="A11" s="264" t="s">
        <v>307</v>
      </c>
      <c r="B11" s="278"/>
      <c r="C11" s="270" t="s">
        <v>449</v>
      </c>
      <c r="D11" s="271"/>
      <c r="E11" s="66"/>
      <c r="F11" s="238" t="s">
        <v>329</v>
      </c>
      <c r="G11" s="274"/>
      <c r="H11" s="254" t="s">
        <v>453</v>
      </c>
      <c r="I11" s="255"/>
      <c r="J11" s="67"/>
    </row>
    <row r="12" spans="1:20" ht="14.45" customHeight="1" x14ac:dyDescent="0.25">
      <c r="A12" s="68"/>
      <c r="B12" s="69"/>
      <c r="C12" s="69"/>
      <c r="D12" s="69"/>
      <c r="E12" s="279"/>
      <c r="F12" s="279"/>
      <c r="G12" s="279"/>
      <c r="H12" s="279"/>
      <c r="I12" s="70"/>
      <c r="J12" s="67"/>
    </row>
    <row r="13" spans="1:20" ht="21" customHeight="1" x14ac:dyDescent="0.25">
      <c r="A13" s="237" t="s">
        <v>322</v>
      </c>
      <c r="B13" s="274"/>
      <c r="C13" s="270" t="s">
        <v>450</v>
      </c>
      <c r="D13" s="271"/>
      <c r="E13" s="292"/>
      <c r="F13" s="279"/>
      <c r="G13" s="279"/>
      <c r="H13" s="279"/>
      <c r="I13" s="70"/>
      <c r="J13" s="67"/>
    </row>
    <row r="14" spans="1:20" ht="10.9" customHeight="1" x14ac:dyDescent="0.25">
      <c r="A14" s="66"/>
      <c r="B14" s="70"/>
      <c r="C14" s="47"/>
      <c r="D14" s="47"/>
      <c r="E14" s="244"/>
      <c r="F14" s="244"/>
      <c r="G14" s="244"/>
      <c r="H14" s="244"/>
      <c r="I14" s="69"/>
      <c r="J14" s="71"/>
    </row>
    <row r="15" spans="1:20" ht="22.9" customHeight="1" x14ac:dyDescent="0.25">
      <c r="A15" s="237" t="s">
        <v>308</v>
      </c>
      <c r="B15" s="274"/>
      <c r="C15" s="270" t="s">
        <v>451</v>
      </c>
      <c r="D15" s="271"/>
      <c r="E15" s="275"/>
      <c r="F15" s="266"/>
      <c r="G15" s="72" t="s">
        <v>330</v>
      </c>
      <c r="H15" s="254" t="s">
        <v>454</v>
      </c>
      <c r="I15" s="255"/>
      <c r="J15" s="73"/>
    </row>
    <row r="16" spans="1:20" ht="10.9" customHeight="1" x14ac:dyDescent="0.25">
      <c r="A16" s="66"/>
      <c r="B16" s="70"/>
      <c r="C16" s="69"/>
      <c r="D16" s="69"/>
      <c r="E16" s="244"/>
      <c r="F16" s="244"/>
      <c r="G16" s="234"/>
      <c r="H16" s="234"/>
      <c r="I16" s="69"/>
      <c r="J16" s="71"/>
    </row>
    <row r="17" spans="1:10" ht="22.9" customHeight="1" x14ac:dyDescent="0.25">
      <c r="A17" s="74"/>
      <c r="B17" s="72" t="s">
        <v>331</v>
      </c>
      <c r="C17" s="270" t="s">
        <v>452</v>
      </c>
      <c r="D17" s="271"/>
      <c r="E17" s="75"/>
      <c r="F17" s="75"/>
      <c r="G17" s="75"/>
      <c r="H17" s="75"/>
      <c r="I17" s="75"/>
      <c r="J17" s="73"/>
    </row>
    <row r="18" spans="1:10" x14ac:dyDescent="0.25">
      <c r="A18" s="272"/>
      <c r="B18" s="273"/>
      <c r="C18" s="244"/>
      <c r="D18" s="244"/>
      <c r="E18" s="244"/>
      <c r="F18" s="244"/>
      <c r="G18" s="244"/>
      <c r="H18" s="244"/>
      <c r="I18" s="69"/>
      <c r="J18" s="71"/>
    </row>
    <row r="19" spans="1:10" x14ac:dyDescent="0.25">
      <c r="A19" s="264" t="s">
        <v>309</v>
      </c>
      <c r="B19" s="265"/>
      <c r="C19" s="245" t="s">
        <v>455</v>
      </c>
      <c r="D19" s="246"/>
      <c r="E19" s="246"/>
      <c r="F19" s="246"/>
      <c r="G19" s="246"/>
      <c r="H19" s="246"/>
      <c r="I19" s="246"/>
      <c r="J19" s="247"/>
    </row>
    <row r="20" spans="1:10" x14ac:dyDescent="0.25">
      <c r="A20" s="68"/>
      <c r="B20" s="69"/>
      <c r="C20" s="76"/>
      <c r="D20" s="69"/>
      <c r="E20" s="244"/>
      <c r="F20" s="244"/>
      <c r="G20" s="244"/>
      <c r="H20" s="244"/>
      <c r="I20" s="69"/>
      <c r="J20" s="71"/>
    </row>
    <row r="21" spans="1:10" x14ac:dyDescent="0.25">
      <c r="A21" s="264" t="s">
        <v>310</v>
      </c>
      <c r="B21" s="265"/>
      <c r="C21" s="254">
        <v>10000</v>
      </c>
      <c r="D21" s="255"/>
      <c r="E21" s="244"/>
      <c r="F21" s="244"/>
      <c r="G21" s="245" t="s">
        <v>456</v>
      </c>
      <c r="H21" s="246"/>
      <c r="I21" s="246"/>
      <c r="J21" s="247"/>
    </row>
    <row r="22" spans="1:10" x14ac:dyDescent="0.25">
      <c r="A22" s="68"/>
      <c r="B22" s="69"/>
      <c r="C22" s="69"/>
      <c r="D22" s="69"/>
      <c r="E22" s="244"/>
      <c r="F22" s="244"/>
      <c r="G22" s="244"/>
      <c r="H22" s="244"/>
      <c r="I22" s="69"/>
      <c r="J22" s="71"/>
    </row>
    <row r="23" spans="1:10" x14ac:dyDescent="0.25">
      <c r="A23" s="264" t="s">
        <v>311</v>
      </c>
      <c r="B23" s="265"/>
      <c r="C23" s="245" t="s">
        <v>457</v>
      </c>
      <c r="D23" s="246"/>
      <c r="E23" s="246"/>
      <c r="F23" s="246"/>
      <c r="G23" s="246"/>
      <c r="H23" s="246"/>
      <c r="I23" s="246"/>
      <c r="J23" s="247"/>
    </row>
    <row r="24" spans="1:10" x14ac:dyDescent="0.25">
      <c r="A24" s="68"/>
      <c r="B24" s="69"/>
      <c r="C24" s="47"/>
      <c r="D24" s="69"/>
      <c r="E24" s="244"/>
      <c r="F24" s="244"/>
      <c r="G24" s="244"/>
      <c r="H24" s="244"/>
      <c r="I24" s="69"/>
      <c r="J24" s="71"/>
    </row>
    <row r="25" spans="1:10" x14ac:dyDescent="0.25">
      <c r="A25" s="264" t="s">
        <v>312</v>
      </c>
      <c r="B25" s="265"/>
      <c r="C25" s="267" t="s">
        <v>458</v>
      </c>
      <c r="D25" s="268"/>
      <c r="E25" s="268"/>
      <c r="F25" s="268"/>
      <c r="G25" s="268"/>
      <c r="H25" s="268"/>
      <c r="I25" s="268"/>
      <c r="J25" s="269"/>
    </row>
    <row r="26" spans="1:10" x14ac:dyDescent="0.25">
      <c r="A26" s="68"/>
      <c r="B26" s="69"/>
      <c r="C26" s="76"/>
      <c r="D26" s="69"/>
      <c r="E26" s="244"/>
      <c r="F26" s="244"/>
      <c r="G26" s="244"/>
      <c r="H26" s="244"/>
      <c r="I26" s="69"/>
      <c r="J26" s="71"/>
    </row>
    <row r="27" spans="1:10" x14ac:dyDescent="0.25">
      <c r="A27" s="264" t="s">
        <v>313</v>
      </c>
      <c r="B27" s="265"/>
      <c r="C27" s="267" t="s">
        <v>459</v>
      </c>
      <c r="D27" s="268"/>
      <c r="E27" s="268"/>
      <c r="F27" s="268"/>
      <c r="G27" s="268"/>
      <c r="H27" s="268"/>
      <c r="I27" s="268"/>
      <c r="J27" s="269"/>
    </row>
    <row r="28" spans="1:10" ht="13.9" customHeight="1" x14ac:dyDescent="0.25">
      <c r="A28" s="68"/>
      <c r="B28" s="69"/>
      <c r="C28" s="76"/>
      <c r="D28" s="69"/>
      <c r="E28" s="244"/>
      <c r="F28" s="244"/>
      <c r="G28" s="244"/>
      <c r="H28" s="244"/>
      <c r="I28" s="69"/>
      <c r="J28" s="71"/>
    </row>
    <row r="29" spans="1:10" ht="22.9" customHeight="1" x14ac:dyDescent="0.25">
      <c r="A29" s="237" t="s">
        <v>323</v>
      </c>
      <c r="B29" s="265"/>
      <c r="C29" s="19">
        <v>6732</v>
      </c>
      <c r="D29" s="77"/>
      <c r="E29" s="248"/>
      <c r="F29" s="248"/>
      <c r="G29" s="248"/>
      <c r="H29" s="248"/>
      <c r="I29" s="78"/>
      <c r="J29" s="79"/>
    </row>
    <row r="30" spans="1:10" x14ac:dyDescent="0.25">
      <c r="A30" s="68"/>
      <c r="B30" s="69"/>
      <c r="C30" s="69"/>
      <c r="D30" s="69"/>
      <c r="E30" s="244"/>
      <c r="F30" s="244"/>
      <c r="G30" s="244"/>
      <c r="H30" s="244"/>
      <c r="I30" s="78"/>
      <c r="J30" s="79"/>
    </row>
    <row r="31" spans="1:10" x14ac:dyDescent="0.25">
      <c r="A31" s="264" t="s">
        <v>314</v>
      </c>
      <c r="B31" s="265"/>
      <c r="C31" s="19" t="s">
        <v>334</v>
      </c>
      <c r="D31" s="263" t="s">
        <v>332</v>
      </c>
      <c r="E31" s="252"/>
      <c r="F31" s="252"/>
      <c r="G31" s="252"/>
      <c r="H31" s="69"/>
      <c r="I31" s="80" t="s">
        <v>333</v>
      </c>
      <c r="J31" s="81" t="s">
        <v>334</v>
      </c>
    </row>
    <row r="32" spans="1:10" x14ac:dyDescent="0.25">
      <c r="A32" s="264"/>
      <c r="B32" s="265"/>
      <c r="C32" s="82"/>
      <c r="D32" s="55"/>
      <c r="E32" s="266"/>
      <c r="F32" s="266"/>
      <c r="G32" s="266"/>
      <c r="H32" s="266"/>
      <c r="I32" s="78"/>
      <c r="J32" s="79"/>
    </row>
    <row r="33" spans="1:10" x14ac:dyDescent="0.25">
      <c r="A33" s="264" t="s">
        <v>324</v>
      </c>
      <c r="B33" s="265"/>
      <c r="C33" s="18" t="s">
        <v>336</v>
      </c>
      <c r="D33" s="263" t="s">
        <v>335</v>
      </c>
      <c r="E33" s="252"/>
      <c r="F33" s="252"/>
      <c r="G33" s="252"/>
      <c r="H33" s="75"/>
      <c r="I33" s="80" t="s">
        <v>336</v>
      </c>
      <c r="J33" s="81" t="s">
        <v>337</v>
      </c>
    </row>
    <row r="34" spans="1:10" x14ac:dyDescent="0.25">
      <c r="A34" s="68"/>
      <c r="B34" s="69"/>
      <c r="C34" s="69"/>
      <c r="D34" s="69"/>
      <c r="E34" s="244"/>
      <c r="F34" s="244"/>
      <c r="G34" s="244"/>
      <c r="H34" s="244"/>
      <c r="I34" s="69"/>
      <c r="J34" s="71"/>
    </row>
    <row r="35" spans="1:10" x14ac:dyDescent="0.25">
      <c r="A35" s="263" t="s">
        <v>325</v>
      </c>
      <c r="B35" s="252"/>
      <c r="C35" s="252"/>
      <c r="D35" s="252"/>
      <c r="E35" s="252" t="s">
        <v>315</v>
      </c>
      <c r="F35" s="252"/>
      <c r="G35" s="252"/>
      <c r="H35" s="252"/>
      <c r="I35" s="252"/>
      <c r="J35" s="83" t="s">
        <v>316</v>
      </c>
    </row>
    <row r="36" spans="1:10" x14ac:dyDescent="0.25">
      <c r="A36" s="68"/>
      <c r="B36" s="69"/>
      <c r="C36" s="69"/>
      <c r="D36" s="69"/>
      <c r="E36" s="244"/>
      <c r="F36" s="244"/>
      <c r="G36" s="244"/>
      <c r="H36" s="244"/>
      <c r="I36" s="69"/>
      <c r="J36" s="79"/>
    </row>
    <row r="37" spans="1:10" x14ac:dyDescent="0.25">
      <c r="A37" s="125" t="s">
        <v>460</v>
      </c>
      <c r="B37" s="126"/>
      <c r="C37" s="126"/>
      <c r="D37" s="127"/>
      <c r="E37" s="122"/>
      <c r="F37" s="123"/>
      <c r="G37" s="123"/>
      <c r="H37" s="123"/>
      <c r="I37" s="124" t="s">
        <v>461</v>
      </c>
      <c r="J37" s="18">
        <v>3645363</v>
      </c>
    </row>
    <row r="38" spans="1:10" x14ac:dyDescent="0.25">
      <c r="A38" s="39"/>
      <c r="B38" s="47"/>
      <c r="C38" s="49"/>
      <c r="D38" s="262"/>
      <c r="E38" s="262"/>
      <c r="F38" s="262"/>
      <c r="G38" s="262"/>
      <c r="H38" s="262"/>
      <c r="I38" s="262"/>
      <c r="J38" s="40"/>
    </row>
    <row r="39" spans="1:10" x14ac:dyDescent="0.25">
      <c r="A39" s="125" t="s">
        <v>462</v>
      </c>
      <c r="B39" s="126"/>
      <c r="C39" s="126"/>
      <c r="D39" s="127"/>
      <c r="E39" s="122"/>
      <c r="F39" s="123"/>
      <c r="G39" s="123"/>
      <c r="H39" s="123"/>
      <c r="I39" s="124" t="s">
        <v>461</v>
      </c>
      <c r="J39" s="18">
        <v>3282899</v>
      </c>
    </row>
    <row r="40" spans="1:10" x14ac:dyDescent="0.25">
      <c r="A40" s="39"/>
      <c r="B40" s="47"/>
      <c r="C40" s="49"/>
      <c r="D40" s="48"/>
      <c r="E40" s="262"/>
      <c r="F40" s="262"/>
      <c r="G40" s="262"/>
      <c r="H40" s="262"/>
      <c r="I40" s="46"/>
      <c r="J40" s="40"/>
    </row>
    <row r="41" spans="1:10" x14ac:dyDescent="0.25">
      <c r="A41" s="125" t="s">
        <v>463</v>
      </c>
      <c r="B41" s="126"/>
      <c r="C41" s="126"/>
      <c r="D41" s="127"/>
      <c r="E41" s="122"/>
      <c r="F41" s="123"/>
      <c r="G41" s="123"/>
      <c r="H41" s="123"/>
      <c r="I41" s="124" t="s">
        <v>461</v>
      </c>
      <c r="J41" s="18">
        <v>3282678</v>
      </c>
    </row>
    <row r="42" spans="1:10" x14ac:dyDescent="0.25">
      <c r="A42" s="39"/>
      <c r="B42" s="47"/>
      <c r="C42" s="49"/>
      <c r="D42" s="48"/>
      <c r="E42" s="262"/>
      <c r="F42" s="262"/>
      <c r="G42" s="262"/>
      <c r="H42" s="262"/>
      <c r="I42" s="46"/>
      <c r="J42" s="40"/>
    </row>
    <row r="43" spans="1:10" x14ac:dyDescent="0.25">
      <c r="A43" s="125" t="s">
        <v>464</v>
      </c>
      <c r="B43" s="126"/>
      <c r="C43" s="126"/>
      <c r="D43" s="127"/>
      <c r="E43" s="122"/>
      <c r="F43" s="123"/>
      <c r="G43" s="123"/>
      <c r="H43" s="123"/>
      <c r="I43" s="124" t="s">
        <v>461</v>
      </c>
      <c r="J43" s="18">
        <v>1356216</v>
      </c>
    </row>
    <row r="44" spans="1:10" x14ac:dyDescent="0.25">
      <c r="A44" s="41"/>
      <c r="B44" s="49"/>
      <c r="C44" s="233"/>
      <c r="D44" s="233"/>
      <c r="E44" s="234"/>
      <c r="F44" s="234"/>
      <c r="G44" s="233"/>
      <c r="H44" s="233"/>
      <c r="I44" s="233"/>
      <c r="J44" s="40"/>
    </row>
    <row r="45" spans="1:10" x14ac:dyDescent="0.25">
      <c r="A45" s="125" t="s">
        <v>465</v>
      </c>
      <c r="B45" s="126"/>
      <c r="C45" s="126"/>
      <c r="D45" s="127"/>
      <c r="E45" s="122"/>
      <c r="F45" s="123"/>
      <c r="G45" s="123"/>
      <c r="H45" s="123"/>
      <c r="I45" s="124" t="s">
        <v>461</v>
      </c>
      <c r="J45" s="18">
        <v>2435071</v>
      </c>
    </row>
    <row r="46" spans="1:10" x14ac:dyDescent="0.25">
      <c r="A46" s="41"/>
      <c r="B46" s="49"/>
      <c r="C46" s="233"/>
      <c r="D46" s="233"/>
      <c r="E46" s="234"/>
      <c r="F46" s="234"/>
      <c r="G46" s="233"/>
      <c r="H46" s="233"/>
      <c r="I46" s="233"/>
      <c r="J46" s="40"/>
    </row>
    <row r="47" spans="1:10" x14ac:dyDescent="0.25">
      <c r="A47" s="125" t="s">
        <v>466</v>
      </c>
      <c r="B47" s="126"/>
      <c r="C47" s="126"/>
      <c r="D47" s="127"/>
      <c r="E47" s="122"/>
      <c r="F47" s="123"/>
      <c r="G47" s="123"/>
      <c r="H47" s="123"/>
      <c r="I47" s="124" t="s">
        <v>461</v>
      </c>
      <c r="J47" s="18">
        <v>3654656</v>
      </c>
    </row>
    <row r="48" spans="1:10" x14ac:dyDescent="0.25">
      <c r="A48" s="41"/>
      <c r="B48" s="49"/>
      <c r="C48" s="233"/>
      <c r="D48" s="233"/>
      <c r="E48" s="234"/>
      <c r="F48" s="234"/>
      <c r="G48" s="233"/>
      <c r="H48" s="233"/>
      <c r="I48" s="233"/>
      <c r="J48" s="40"/>
    </row>
    <row r="49" spans="1:10" x14ac:dyDescent="0.25">
      <c r="A49" s="125" t="s">
        <v>467</v>
      </c>
      <c r="B49" s="126"/>
      <c r="C49" s="126"/>
      <c r="D49" s="127"/>
      <c r="E49" s="122"/>
      <c r="F49" s="123"/>
      <c r="G49" s="123"/>
      <c r="H49" s="123"/>
      <c r="I49" s="124" t="s">
        <v>461</v>
      </c>
      <c r="J49" s="18">
        <v>3654664</v>
      </c>
    </row>
    <row r="50" spans="1:10" x14ac:dyDescent="0.25">
      <c r="A50" s="41"/>
      <c r="B50" s="49"/>
      <c r="C50" s="233"/>
      <c r="D50" s="233"/>
      <c r="E50" s="234"/>
      <c r="F50" s="234"/>
      <c r="G50" s="233"/>
      <c r="H50" s="233"/>
      <c r="I50" s="233"/>
      <c r="J50" s="40"/>
    </row>
    <row r="51" spans="1:10" x14ac:dyDescent="0.25">
      <c r="A51" s="125" t="s">
        <v>468</v>
      </c>
      <c r="B51" s="126"/>
      <c r="C51" s="126"/>
      <c r="D51" s="127"/>
      <c r="E51" s="122"/>
      <c r="F51" s="123"/>
      <c r="G51" s="123"/>
      <c r="H51" s="123"/>
      <c r="I51" s="124" t="s">
        <v>461</v>
      </c>
      <c r="J51" s="18">
        <v>3641287</v>
      </c>
    </row>
    <row r="52" spans="1:10" x14ac:dyDescent="0.25">
      <c r="A52" s="41"/>
      <c r="B52" s="49"/>
      <c r="C52" s="233"/>
      <c r="D52" s="233"/>
      <c r="E52" s="234"/>
      <c r="F52" s="234"/>
      <c r="G52" s="233"/>
      <c r="H52" s="233"/>
      <c r="I52" s="233"/>
      <c r="J52" s="40"/>
    </row>
    <row r="53" spans="1:10" x14ac:dyDescent="0.25">
      <c r="A53" s="125" t="s">
        <v>469</v>
      </c>
      <c r="B53" s="126"/>
      <c r="C53" s="126"/>
      <c r="D53" s="127"/>
      <c r="E53" s="122"/>
      <c r="F53" s="123"/>
      <c r="G53" s="123"/>
      <c r="H53" s="123"/>
      <c r="I53" s="124" t="s">
        <v>461</v>
      </c>
      <c r="J53" s="18">
        <v>3282660</v>
      </c>
    </row>
    <row r="54" spans="1:10" x14ac:dyDescent="0.25">
      <c r="A54" s="41"/>
      <c r="B54" s="49"/>
      <c r="C54" s="233"/>
      <c r="D54" s="233"/>
      <c r="E54" s="234"/>
      <c r="F54" s="234"/>
      <c r="G54" s="233"/>
      <c r="H54" s="233"/>
      <c r="I54" s="233"/>
      <c r="J54" s="40"/>
    </row>
    <row r="55" spans="1:10" x14ac:dyDescent="0.25">
      <c r="A55" s="125" t="s">
        <v>470</v>
      </c>
      <c r="B55" s="126"/>
      <c r="C55" s="126"/>
      <c r="D55" s="127"/>
      <c r="E55" s="122"/>
      <c r="F55" s="123"/>
      <c r="G55" s="123"/>
      <c r="H55" s="123"/>
      <c r="I55" s="124" t="s">
        <v>461</v>
      </c>
      <c r="J55" s="18">
        <v>1114328</v>
      </c>
    </row>
    <row r="56" spans="1:10" x14ac:dyDescent="0.25">
      <c r="A56" s="41"/>
      <c r="B56" s="49"/>
      <c r="C56" s="49"/>
      <c r="D56" s="47"/>
      <c r="E56" s="234"/>
      <c r="F56" s="234"/>
      <c r="G56" s="233"/>
      <c r="H56" s="233"/>
      <c r="I56" s="47"/>
      <c r="J56" s="40"/>
    </row>
    <row r="57" spans="1:10" x14ac:dyDescent="0.25">
      <c r="A57" s="125" t="s">
        <v>471</v>
      </c>
      <c r="B57" s="126"/>
      <c r="C57" s="126"/>
      <c r="D57" s="126"/>
      <c r="E57" s="123"/>
      <c r="F57" s="123"/>
      <c r="G57" s="123"/>
      <c r="H57" s="123"/>
      <c r="I57" s="124" t="s">
        <v>461</v>
      </c>
      <c r="J57" s="18">
        <v>5478421</v>
      </c>
    </row>
    <row r="58" spans="1:10" x14ac:dyDescent="0.25">
      <c r="A58" s="41"/>
      <c r="B58" s="49"/>
      <c r="C58" s="49"/>
      <c r="D58" s="47"/>
      <c r="E58" s="234"/>
      <c r="F58" s="234"/>
      <c r="G58" s="233"/>
      <c r="H58" s="233"/>
      <c r="I58" s="47"/>
      <c r="J58" s="40"/>
    </row>
    <row r="59" spans="1:10" x14ac:dyDescent="0.25">
      <c r="A59" s="125" t="s">
        <v>472</v>
      </c>
      <c r="B59" s="126"/>
      <c r="C59" s="126"/>
      <c r="D59" s="127"/>
      <c r="E59" s="122"/>
      <c r="F59" s="123"/>
      <c r="G59" s="123"/>
      <c r="H59" s="123"/>
      <c r="I59" s="124" t="s">
        <v>461</v>
      </c>
      <c r="J59" s="18">
        <v>5853184</v>
      </c>
    </row>
    <row r="60" spans="1:10" x14ac:dyDescent="0.25">
      <c r="A60" s="41"/>
      <c r="B60" s="49"/>
      <c r="C60" s="49"/>
      <c r="D60" s="47"/>
      <c r="E60" s="235"/>
      <c r="F60" s="235"/>
      <c r="G60" s="236"/>
      <c r="H60" s="236"/>
      <c r="I60" s="47"/>
      <c r="J60" s="40"/>
    </row>
    <row r="61" spans="1:10" x14ac:dyDescent="0.25">
      <c r="A61" s="125" t="s">
        <v>473</v>
      </c>
      <c r="B61" s="126"/>
      <c r="C61" s="126"/>
      <c r="D61" s="127"/>
      <c r="E61" s="122"/>
      <c r="F61" s="123"/>
      <c r="G61" s="123"/>
      <c r="H61" s="123"/>
      <c r="I61" s="124" t="s">
        <v>474</v>
      </c>
      <c r="J61" s="18">
        <v>3511120</v>
      </c>
    </row>
    <row r="62" spans="1:10" x14ac:dyDescent="0.25">
      <c r="A62" s="41"/>
      <c r="B62" s="49"/>
      <c r="C62" s="49"/>
      <c r="D62" s="47"/>
      <c r="E62" s="234"/>
      <c r="F62" s="234"/>
      <c r="G62" s="233"/>
      <c r="H62" s="233"/>
      <c r="I62" s="47"/>
      <c r="J62" s="40"/>
    </row>
    <row r="63" spans="1:10" x14ac:dyDescent="0.25">
      <c r="A63" s="125" t="s">
        <v>475</v>
      </c>
      <c r="B63" s="126"/>
      <c r="C63" s="126"/>
      <c r="D63" s="127"/>
      <c r="E63" s="122"/>
      <c r="F63" s="123"/>
      <c r="G63" s="123"/>
      <c r="H63" s="123"/>
      <c r="I63" s="124" t="s">
        <v>461</v>
      </c>
      <c r="J63" s="18">
        <v>5539684</v>
      </c>
    </row>
    <row r="64" spans="1:10" x14ac:dyDescent="0.25">
      <c r="A64" s="41"/>
      <c r="B64" s="49"/>
      <c r="C64" s="49"/>
      <c r="D64" s="47"/>
      <c r="E64" s="47"/>
      <c r="F64" s="47"/>
      <c r="G64" s="49"/>
      <c r="H64" s="49"/>
      <c r="I64" s="47"/>
      <c r="J64" s="40"/>
    </row>
    <row r="65" spans="1:10" x14ac:dyDescent="0.25">
      <c r="A65" s="125" t="s">
        <v>476</v>
      </c>
      <c r="B65" s="125"/>
      <c r="C65" s="125"/>
      <c r="D65" s="127"/>
      <c r="E65" s="122"/>
      <c r="F65" s="123"/>
      <c r="G65" s="123"/>
      <c r="H65" s="123"/>
      <c r="I65" s="124" t="s">
        <v>461</v>
      </c>
      <c r="J65" s="18">
        <v>6056580</v>
      </c>
    </row>
    <row r="66" spans="1:10" x14ac:dyDescent="0.25">
      <c r="A66" s="128"/>
      <c r="B66" s="129"/>
      <c r="C66" s="129"/>
      <c r="D66" s="130"/>
      <c r="E66" s="260"/>
      <c r="F66" s="260"/>
      <c r="G66" s="261"/>
      <c r="H66" s="261"/>
      <c r="I66" s="130"/>
      <c r="J66" s="131"/>
    </row>
    <row r="67" spans="1:10" x14ac:dyDescent="0.25">
      <c r="A67" s="125" t="s">
        <v>477</v>
      </c>
      <c r="B67" s="126"/>
      <c r="C67" s="126"/>
      <c r="D67" s="127"/>
      <c r="E67" s="122"/>
      <c r="F67" s="123"/>
      <c r="G67" s="123"/>
      <c r="H67" s="123"/>
      <c r="I67" s="124" t="s">
        <v>461</v>
      </c>
      <c r="J67" s="18">
        <v>3275531</v>
      </c>
    </row>
    <row r="68" spans="1:10" x14ac:dyDescent="0.25">
      <c r="A68" s="41"/>
      <c r="B68" s="49"/>
      <c r="C68" s="49"/>
      <c r="D68" s="47"/>
      <c r="E68" s="235"/>
      <c r="F68" s="235"/>
      <c r="G68" s="236"/>
      <c r="H68" s="236"/>
      <c r="I68" s="47"/>
      <c r="J68" s="40"/>
    </row>
    <row r="69" spans="1:10" x14ac:dyDescent="0.25">
      <c r="A69" s="125" t="s">
        <v>478</v>
      </c>
      <c r="B69" s="126"/>
      <c r="C69" s="126"/>
      <c r="D69" s="126"/>
      <c r="E69" s="123"/>
      <c r="F69" s="123"/>
      <c r="G69" s="123"/>
      <c r="H69" s="123"/>
      <c r="I69" s="124" t="s">
        <v>479</v>
      </c>
      <c r="J69" s="18"/>
    </row>
    <row r="70" spans="1:10" x14ac:dyDescent="0.25">
      <c r="A70" s="84"/>
      <c r="B70" s="76"/>
      <c r="C70" s="76"/>
      <c r="D70" s="69"/>
      <c r="E70" s="244"/>
      <c r="F70" s="244"/>
      <c r="G70" s="258"/>
      <c r="H70" s="258"/>
      <c r="I70" s="69"/>
      <c r="J70" s="85" t="s">
        <v>338</v>
      </c>
    </row>
    <row r="71" spans="1:10" x14ac:dyDescent="0.25">
      <c r="A71" s="84"/>
      <c r="B71" s="76"/>
      <c r="C71" s="76"/>
      <c r="D71" s="69"/>
      <c r="E71" s="244"/>
      <c r="F71" s="244"/>
      <c r="G71" s="258"/>
      <c r="H71" s="258"/>
      <c r="I71" s="69"/>
      <c r="J71" s="85" t="s">
        <v>339</v>
      </c>
    </row>
    <row r="72" spans="1:10" ht="14.45" customHeight="1" x14ac:dyDescent="0.25">
      <c r="A72" s="237" t="s">
        <v>317</v>
      </c>
      <c r="B72" s="238"/>
      <c r="C72" s="254" t="s">
        <v>339</v>
      </c>
      <c r="D72" s="255"/>
      <c r="E72" s="256" t="s">
        <v>340</v>
      </c>
      <c r="F72" s="257"/>
      <c r="G72" s="245"/>
      <c r="H72" s="246"/>
      <c r="I72" s="246"/>
      <c r="J72" s="247"/>
    </row>
    <row r="73" spans="1:10" x14ac:dyDescent="0.25">
      <c r="A73" s="84"/>
      <c r="B73" s="76"/>
      <c r="C73" s="258"/>
      <c r="D73" s="258"/>
      <c r="E73" s="244"/>
      <c r="F73" s="244"/>
      <c r="G73" s="259" t="s">
        <v>341</v>
      </c>
      <c r="H73" s="259"/>
      <c r="I73" s="259"/>
      <c r="J73" s="62"/>
    </row>
    <row r="74" spans="1:10" ht="13.9" customHeight="1" x14ac:dyDescent="0.25">
      <c r="A74" s="237" t="s">
        <v>318</v>
      </c>
      <c r="B74" s="238"/>
      <c r="C74" s="245" t="s">
        <v>480</v>
      </c>
      <c r="D74" s="246"/>
      <c r="E74" s="246"/>
      <c r="F74" s="246"/>
      <c r="G74" s="246"/>
      <c r="H74" s="246"/>
      <c r="I74" s="246"/>
      <c r="J74" s="247"/>
    </row>
    <row r="75" spans="1:10" x14ac:dyDescent="0.25">
      <c r="A75" s="68"/>
      <c r="B75" s="69"/>
      <c r="C75" s="248" t="s">
        <v>319</v>
      </c>
      <c r="D75" s="248"/>
      <c r="E75" s="248"/>
      <c r="F75" s="248"/>
      <c r="G75" s="248"/>
      <c r="H75" s="248"/>
      <c r="I75" s="248"/>
      <c r="J75" s="71"/>
    </row>
    <row r="76" spans="1:10" x14ac:dyDescent="0.25">
      <c r="A76" s="237" t="s">
        <v>320</v>
      </c>
      <c r="B76" s="238"/>
      <c r="C76" s="249" t="s">
        <v>481</v>
      </c>
      <c r="D76" s="250"/>
      <c r="E76" s="251"/>
      <c r="F76" s="244"/>
      <c r="G76" s="244"/>
      <c r="H76" s="252"/>
      <c r="I76" s="252"/>
      <c r="J76" s="253"/>
    </row>
    <row r="77" spans="1:10" x14ac:dyDescent="0.25">
      <c r="A77" s="68"/>
      <c r="B77" s="69"/>
      <c r="C77" s="76"/>
      <c r="D77" s="69"/>
      <c r="E77" s="244"/>
      <c r="F77" s="244"/>
      <c r="G77" s="244"/>
      <c r="H77" s="244"/>
      <c r="I77" s="69"/>
      <c r="J77" s="71"/>
    </row>
    <row r="78" spans="1:10" ht="14.45" customHeight="1" x14ac:dyDescent="0.25">
      <c r="A78" s="237" t="s">
        <v>312</v>
      </c>
      <c r="B78" s="238"/>
      <c r="C78" s="239" t="s">
        <v>482</v>
      </c>
      <c r="D78" s="240"/>
      <c r="E78" s="240"/>
      <c r="F78" s="240"/>
      <c r="G78" s="240"/>
      <c r="H78" s="240"/>
      <c r="I78" s="240"/>
      <c r="J78" s="241"/>
    </row>
    <row r="79" spans="1:10" x14ac:dyDescent="0.25">
      <c r="A79" s="68"/>
      <c r="B79" s="69"/>
      <c r="C79" s="69"/>
      <c r="D79" s="69"/>
      <c r="E79" s="244"/>
      <c r="F79" s="244"/>
      <c r="G79" s="244"/>
      <c r="H79" s="244"/>
      <c r="I79" s="69"/>
      <c r="J79" s="71"/>
    </row>
    <row r="80" spans="1:10" x14ac:dyDescent="0.25">
      <c r="A80" s="237" t="s">
        <v>342</v>
      </c>
      <c r="B80" s="238"/>
      <c r="C80" s="239" t="s">
        <v>483</v>
      </c>
      <c r="D80" s="240"/>
      <c r="E80" s="240"/>
      <c r="F80" s="240"/>
      <c r="G80" s="240"/>
      <c r="H80" s="240"/>
      <c r="I80" s="240"/>
      <c r="J80" s="241"/>
    </row>
    <row r="81" spans="1:10" ht="14.45" customHeight="1" x14ac:dyDescent="0.25">
      <c r="A81" s="68"/>
      <c r="B81" s="69"/>
      <c r="C81" s="242" t="s">
        <v>343</v>
      </c>
      <c r="D81" s="242"/>
      <c r="E81" s="242"/>
      <c r="F81" s="242"/>
      <c r="G81" s="69"/>
      <c r="H81" s="69"/>
      <c r="I81" s="69"/>
      <c r="J81" s="71"/>
    </row>
    <row r="82" spans="1:10" x14ac:dyDescent="0.25">
      <c r="A82" s="237" t="s">
        <v>344</v>
      </c>
      <c r="B82" s="238"/>
      <c r="C82" s="239" t="s">
        <v>484</v>
      </c>
      <c r="D82" s="240"/>
      <c r="E82" s="240"/>
      <c r="F82" s="240"/>
      <c r="G82" s="240"/>
      <c r="H82" s="240"/>
      <c r="I82" s="240"/>
      <c r="J82" s="241"/>
    </row>
    <row r="83" spans="1:10" ht="14.45" customHeight="1" x14ac:dyDescent="0.25">
      <c r="A83" s="86"/>
      <c r="B83" s="87"/>
      <c r="C83" s="243" t="s">
        <v>345</v>
      </c>
      <c r="D83" s="243"/>
      <c r="E83" s="243"/>
      <c r="F83" s="243"/>
      <c r="G83" s="243"/>
      <c r="H83" s="87"/>
      <c r="I83" s="87"/>
      <c r="J83" s="88"/>
    </row>
    <row r="90" spans="1:10" ht="27" customHeight="1" x14ac:dyDescent="0.25"/>
    <row r="94" spans="1:10"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35">
    <mergeCell ref="A1:C1"/>
    <mergeCell ref="A2:J2"/>
    <mergeCell ref="A4:D4"/>
    <mergeCell ref="E4:F4"/>
    <mergeCell ref="H4:I4"/>
    <mergeCell ref="A5:J5"/>
    <mergeCell ref="A13:B13"/>
    <mergeCell ref="C13:D13"/>
    <mergeCell ref="E13:F13"/>
    <mergeCell ref="G13:H13"/>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E20:F20"/>
    <mergeCell ref="G20:H20"/>
    <mergeCell ref="A21:B21"/>
    <mergeCell ref="C21:D21"/>
    <mergeCell ref="E21:F21"/>
    <mergeCell ref="G21:J21"/>
    <mergeCell ref="C17:D17"/>
    <mergeCell ref="A18:B18"/>
    <mergeCell ref="C18:D18"/>
    <mergeCell ref="E18:F18"/>
    <mergeCell ref="G18:H18"/>
    <mergeCell ref="A19:B19"/>
    <mergeCell ref="C19:J19"/>
    <mergeCell ref="A25:B25"/>
    <mergeCell ref="C25:J25"/>
    <mergeCell ref="E26:F26"/>
    <mergeCell ref="G26:H26"/>
    <mergeCell ref="A27:B27"/>
    <mergeCell ref="C27:J27"/>
    <mergeCell ref="E22:F22"/>
    <mergeCell ref="G22:H22"/>
    <mergeCell ref="A23:B23"/>
    <mergeCell ref="C23:J23"/>
    <mergeCell ref="E24:F24"/>
    <mergeCell ref="G24:H24"/>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E42:F42"/>
    <mergeCell ref="G42:H42"/>
    <mergeCell ref="D38:I38"/>
    <mergeCell ref="E40:F40"/>
    <mergeCell ref="G40:H40"/>
    <mergeCell ref="E34:F34"/>
    <mergeCell ref="G34:H34"/>
    <mergeCell ref="A35:D35"/>
    <mergeCell ref="E35:I35"/>
    <mergeCell ref="E36:F36"/>
    <mergeCell ref="G36:H36"/>
    <mergeCell ref="E70:F70"/>
    <mergeCell ref="G70:H70"/>
    <mergeCell ref="E71:F71"/>
    <mergeCell ref="G71:H71"/>
    <mergeCell ref="C44:D44"/>
    <mergeCell ref="E44:F44"/>
    <mergeCell ref="G44:I44"/>
    <mergeCell ref="E68:F68"/>
    <mergeCell ref="G68:H68"/>
    <mergeCell ref="C46:D46"/>
    <mergeCell ref="E46:F46"/>
    <mergeCell ref="G46:I46"/>
    <mergeCell ref="C48:D48"/>
    <mergeCell ref="E48:F48"/>
    <mergeCell ref="G48:I48"/>
    <mergeCell ref="C50:D50"/>
    <mergeCell ref="E50:F50"/>
    <mergeCell ref="G50:I50"/>
    <mergeCell ref="C52:D52"/>
    <mergeCell ref="E52:F52"/>
    <mergeCell ref="E62:F62"/>
    <mergeCell ref="G62:H62"/>
    <mergeCell ref="E66:F66"/>
    <mergeCell ref="G66:H66"/>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A80:B80"/>
    <mergeCell ref="C80:J80"/>
    <mergeCell ref="C81:F81"/>
    <mergeCell ref="A82:B82"/>
    <mergeCell ref="C82:J82"/>
    <mergeCell ref="C83:G83"/>
    <mergeCell ref="E77:F77"/>
    <mergeCell ref="G77:H77"/>
    <mergeCell ref="A78:B78"/>
    <mergeCell ref="C78:J78"/>
    <mergeCell ref="E79:F79"/>
    <mergeCell ref="G79:H79"/>
    <mergeCell ref="G52:I52"/>
    <mergeCell ref="C54:D54"/>
    <mergeCell ref="E54:F54"/>
    <mergeCell ref="G54:I54"/>
    <mergeCell ref="E56:F56"/>
    <mergeCell ref="G56:H56"/>
    <mergeCell ref="E58:F58"/>
    <mergeCell ref="G58:H58"/>
    <mergeCell ref="E60:F60"/>
    <mergeCell ref="G60:H60"/>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7" orientation="portrait" r:id="rId1"/>
  <headerFooter>
    <oddHeader>&amp;C&amp;"Aptos"&amp;10&amp;K000000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135"/>
  <sheetViews>
    <sheetView view="pageBreakPreview" topLeftCell="A43" zoomScaleNormal="100" zoomScaleSheetLayoutView="100" workbookViewId="0">
      <selection activeCell="L74" sqref="L74"/>
    </sheetView>
  </sheetViews>
  <sheetFormatPr defaultColWidth="8.85546875" defaultRowHeight="12.75" x14ac:dyDescent="0.2"/>
  <cols>
    <col min="1" max="7" width="8.85546875" style="42"/>
    <col min="8" max="9" width="16.42578125" style="43" customWidth="1"/>
    <col min="10" max="10" width="13.85546875" style="42" bestFit="1" customWidth="1"/>
    <col min="11" max="16384" width="8.85546875" style="42"/>
  </cols>
  <sheetData>
    <row r="1" spans="1:9" x14ac:dyDescent="0.2">
      <c r="A1" s="300" t="s">
        <v>1</v>
      </c>
      <c r="B1" s="301"/>
      <c r="C1" s="301"/>
      <c r="D1" s="301"/>
      <c r="E1" s="301"/>
      <c r="F1" s="301"/>
      <c r="G1" s="301"/>
      <c r="H1" s="301"/>
      <c r="I1" s="301"/>
    </row>
    <row r="2" spans="1:9" x14ac:dyDescent="0.2">
      <c r="A2" s="302" t="s">
        <v>636</v>
      </c>
      <c r="B2" s="303"/>
      <c r="C2" s="303"/>
      <c r="D2" s="303"/>
      <c r="E2" s="303"/>
      <c r="F2" s="303"/>
      <c r="G2" s="303"/>
      <c r="H2" s="303"/>
      <c r="I2" s="303"/>
    </row>
    <row r="3" spans="1:9" x14ac:dyDescent="0.2">
      <c r="A3" s="304" t="s">
        <v>437</v>
      </c>
      <c r="B3" s="304"/>
      <c r="C3" s="304"/>
      <c r="D3" s="304"/>
      <c r="E3" s="304"/>
      <c r="F3" s="304"/>
      <c r="G3" s="304"/>
      <c r="H3" s="304"/>
      <c r="I3" s="304"/>
    </row>
    <row r="4" spans="1:9" x14ac:dyDescent="0.2">
      <c r="A4" s="305" t="s">
        <v>485</v>
      </c>
      <c r="B4" s="306"/>
      <c r="C4" s="306"/>
      <c r="D4" s="306"/>
      <c r="E4" s="306"/>
      <c r="F4" s="306"/>
      <c r="G4" s="306"/>
      <c r="H4" s="306"/>
      <c r="I4" s="307"/>
    </row>
    <row r="5" spans="1:9" ht="45" x14ac:dyDescent="0.2">
      <c r="A5" s="310" t="s">
        <v>2</v>
      </c>
      <c r="B5" s="311"/>
      <c r="C5" s="311"/>
      <c r="D5" s="311"/>
      <c r="E5" s="311"/>
      <c r="F5" s="311"/>
      <c r="G5" s="45" t="s">
        <v>101</v>
      </c>
      <c r="H5" s="6" t="s">
        <v>294</v>
      </c>
      <c r="I5" s="6" t="s">
        <v>295</v>
      </c>
    </row>
    <row r="6" spans="1:9" x14ac:dyDescent="0.2">
      <c r="A6" s="308">
        <v>1</v>
      </c>
      <c r="B6" s="309"/>
      <c r="C6" s="309"/>
      <c r="D6" s="309"/>
      <c r="E6" s="309"/>
      <c r="F6" s="309"/>
      <c r="G6" s="44">
        <v>2</v>
      </c>
      <c r="H6" s="6">
        <v>3</v>
      </c>
      <c r="I6" s="6">
        <v>4</v>
      </c>
    </row>
    <row r="7" spans="1:9" x14ac:dyDescent="0.2">
      <c r="A7" s="312"/>
      <c r="B7" s="312"/>
      <c r="C7" s="312"/>
      <c r="D7" s="312"/>
      <c r="E7" s="312"/>
      <c r="F7" s="312"/>
      <c r="G7" s="312"/>
      <c r="H7" s="312"/>
      <c r="I7" s="312"/>
    </row>
    <row r="8" spans="1:9" ht="12.75" customHeight="1" x14ac:dyDescent="0.2">
      <c r="A8" s="294" t="s">
        <v>4</v>
      </c>
      <c r="B8" s="294"/>
      <c r="C8" s="294"/>
      <c r="D8" s="294"/>
      <c r="E8" s="294"/>
      <c r="F8" s="294"/>
      <c r="G8" s="7">
        <v>1</v>
      </c>
      <c r="H8" s="89">
        <v>0</v>
      </c>
      <c r="I8" s="89">
        <v>0</v>
      </c>
    </row>
    <row r="9" spans="1:9" ht="12.75" customHeight="1" x14ac:dyDescent="0.2">
      <c r="A9" s="295" t="s">
        <v>300</v>
      </c>
      <c r="B9" s="295"/>
      <c r="C9" s="295"/>
      <c r="D9" s="295"/>
      <c r="E9" s="295"/>
      <c r="F9" s="295"/>
      <c r="G9" s="8">
        <v>2</v>
      </c>
      <c r="H9" s="90">
        <f>H10+H17+H27+H38+H43</f>
        <v>450320125</v>
      </c>
      <c r="I9" s="90">
        <f>I10+I17+I27+I38+I43</f>
        <v>535205586</v>
      </c>
    </row>
    <row r="10" spans="1:9" ht="12.75" customHeight="1" x14ac:dyDescent="0.2">
      <c r="A10" s="297" t="s">
        <v>5</v>
      </c>
      <c r="B10" s="297"/>
      <c r="C10" s="297"/>
      <c r="D10" s="297"/>
      <c r="E10" s="297"/>
      <c r="F10" s="297"/>
      <c r="G10" s="8">
        <v>3</v>
      </c>
      <c r="H10" s="90">
        <f>H11+H12+H13+H14+H15+H16</f>
        <v>32864828</v>
      </c>
      <c r="I10" s="90">
        <f>I11+I12+I13+I14+I15+I16</f>
        <v>48418233</v>
      </c>
    </row>
    <row r="11" spans="1:9" ht="12.75" customHeight="1" x14ac:dyDescent="0.2">
      <c r="A11" s="293" t="s">
        <v>6</v>
      </c>
      <c r="B11" s="293"/>
      <c r="C11" s="293"/>
      <c r="D11" s="293"/>
      <c r="E11" s="293"/>
      <c r="F11" s="293"/>
      <c r="G11" s="7">
        <v>4</v>
      </c>
      <c r="H11" s="89">
        <v>6467673</v>
      </c>
      <c r="I11" s="89">
        <v>8786582</v>
      </c>
    </row>
    <row r="12" spans="1:9" ht="22.9" customHeight="1" x14ac:dyDescent="0.2">
      <c r="A12" s="293" t="s">
        <v>7</v>
      </c>
      <c r="B12" s="293"/>
      <c r="C12" s="293"/>
      <c r="D12" s="293"/>
      <c r="E12" s="293"/>
      <c r="F12" s="293"/>
      <c r="G12" s="7">
        <v>5</v>
      </c>
      <c r="H12" s="89">
        <v>7312770</v>
      </c>
      <c r="I12" s="89">
        <v>7345254</v>
      </c>
    </row>
    <row r="13" spans="1:9" ht="12.75" customHeight="1" x14ac:dyDescent="0.2">
      <c r="A13" s="293" t="s">
        <v>8</v>
      </c>
      <c r="B13" s="293"/>
      <c r="C13" s="293"/>
      <c r="D13" s="293"/>
      <c r="E13" s="293"/>
      <c r="F13" s="293"/>
      <c r="G13" s="7">
        <v>6</v>
      </c>
      <c r="H13" s="89">
        <v>11683686</v>
      </c>
      <c r="I13" s="89">
        <v>20749059</v>
      </c>
    </row>
    <row r="14" spans="1:9" ht="12.75" customHeight="1" x14ac:dyDescent="0.2">
      <c r="A14" s="293" t="s">
        <v>9</v>
      </c>
      <c r="B14" s="293"/>
      <c r="C14" s="293"/>
      <c r="D14" s="293"/>
      <c r="E14" s="293"/>
      <c r="F14" s="293"/>
      <c r="G14" s="7">
        <v>7</v>
      </c>
      <c r="H14" s="89">
        <v>324709</v>
      </c>
      <c r="I14" s="89">
        <v>507565</v>
      </c>
    </row>
    <row r="15" spans="1:9" ht="12.75" customHeight="1" x14ac:dyDescent="0.2">
      <c r="A15" s="293" t="s">
        <v>10</v>
      </c>
      <c r="B15" s="293"/>
      <c r="C15" s="293"/>
      <c r="D15" s="293"/>
      <c r="E15" s="293"/>
      <c r="F15" s="293"/>
      <c r="G15" s="7">
        <v>8</v>
      </c>
      <c r="H15" s="89">
        <v>6931487</v>
      </c>
      <c r="I15" s="89">
        <v>10944413</v>
      </c>
    </row>
    <row r="16" spans="1:9" ht="12.75" customHeight="1" x14ac:dyDescent="0.2">
      <c r="A16" s="293" t="s">
        <v>11</v>
      </c>
      <c r="B16" s="293"/>
      <c r="C16" s="293"/>
      <c r="D16" s="293"/>
      <c r="E16" s="293"/>
      <c r="F16" s="293"/>
      <c r="G16" s="7">
        <v>9</v>
      </c>
      <c r="H16" s="89">
        <v>144503</v>
      </c>
      <c r="I16" s="89">
        <v>85360</v>
      </c>
    </row>
    <row r="17" spans="1:9" ht="12.75" customHeight="1" x14ac:dyDescent="0.2">
      <c r="A17" s="297" t="s">
        <v>12</v>
      </c>
      <c r="B17" s="297"/>
      <c r="C17" s="297"/>
      <c r="D17" s="297"/>
      <c r="E17" s="297"/>
      <c r="F17" s="297"/>
      <c r="G17" s="8">
        <v>10</v>
      </c>
      <c r="H17" s="90">
        <f>H18+H19+H20+H21+H22+H23+H24+H25+H26</f>
        <v>343546142</v>
      </c>
      <c r="I17" s="90">
        <f>I18+I19+I20+I21+I22+I23+I24+I25+I26</f>
        <v>375098623</v>
      </c>
    </row>
    <row r="18" spans="1:9" ht="12.75" customHeight="1" x14ac:dyDescent="0.2">
      <c r="A18" s="293" t="s">
        <v>13</v>
      </c>
      <c r="B18" s="293"/>
      <c r="C18" s="293"/>
      <c r="D18" s="293"/>
      <c r="E18" s="293"/>
      <c r="F18" s="293"/>
      <c r="G18" s="7">
        <v>11</v>
      </c>
      <c r="H18" s="89">
        <v>56634708</v>
      </c>
      <c r="I18" s="89">
        <v>56533902</v>
      </c>
    </row>
    <row r="19" spans="1:9" ht="12.75" customHeight="1" x14ac:dyDescent="0.2">
      <c r="A19" s="293" t="s">
        <v>14</v>
      </c>
      <c r="B19" s="293"/>
      <c r="C19" s="293"/>
      <c r="D19" s="293"/>
      <c r="E19" s="293"/>
      <c r="F19" s="293"/>
      <c r="G19" s="7">
        <v>12</v>
      </c>
      <c r="H19" s="89">
        <v>101528989</v>
      </c>
      <c r="I19" s="89">
        <v>111849602</v>
      </c>
    </row>
    <row r="20" spans="1:9" ht="12.75" customHeight="1" x14ac:dyDescent="0.2">
      <c r="A20" s="293" t="s">
        <v>15</v>
      </c>
      <c r="B20" s="293"/>
      <c r="C20" s="293"/>
      <c r="D20" s="293"/>
      <c r="E20" s="293"/>
      <c r="F20" s="293"/>
      <c r="G20" s="7">
        <v>13</v>
      </c>
      <c r="H20" s="89">
        <v>87934721</v>
      </c>
      <c r="I20" s="89">
        <v>91692183</v>
      </c>
    </row>
    <row r="21" spans="1:9" ht="12.75" customHeight="1" x14ac:dyDescent="0.2">
      <c r="A21" s="293" t="s">
        <v>16</v>
      </c>
      <c r="B21" s="293"/>
      <c r="C21" s="293"/>
      <c r="D21" s="293"/>
      <c r="E21" s="293"/>
      <c r="F21" s="293"/>
      <c r="G21" s="7">
        <v>14</v>
      </c>
      <c r="H21" s="89">
        <v>27653198</v>
      </c>
      <c r="I21" s="89">
        <v>32578195</v>
      </c>
    </row>
    <row r="22" spans="1:9" ht="12.75" customHeight="1" x14ac:dyDescent="0.2">
      <c r="A22" s="293" t="s">
        <v>17</v>
      </c>
      <c r="B22" s="293"/>
      <c r="C22" s="293"/>
      <c r="D22" s="293"/>
      <c r="E22" s="293"/>
      <c r="F22" s="293"/>
      <c r="G22" s="7">
        <v>15</v>
      </c>
      <c r="H22" s="89">
        <v>0</v>
      </c>
      <c r="I22" s="89">
        <v>0</v>
      </c>
    </row>
    <row r="23" spans="1:9" ht="12.75" customHeight="1" x14ac:dyDescent="0.2">
      <c r="A23" s="293" t="s">
        <v>18</v>
      </c>
      <c r="B23" s="293"/>
      <c r="C23" s="293"/>
      <c r="D23" s="293"/>
      <c r="E23" s="293"/>
      <c r="F23" s="293"/>
      <c r="G23" s="7">
        <v>16</v>
      </c>
      <c r="H23" s="89">
        <v>10073122</v>
      </c>
      <c r="I23" s="89">
        <v>14255940</v>
      </c>
    </row>
    <row r="24" spans="1:9" ht="12.75" customHeight="1" x14ac:dyDescent="0.2">
      <c r="A24" s="293" t="s">
        <v>19</v>
      </c>
      <c r="B24" s="293"/>
      <c r="C24" s="293"/>
      <c r="D24" s="293"/>
      <c r="E24" s="293"/>
      <c r="F24" s="293"/>
      <c r="G24" s="7">
        <v>17</v>
      </c>
      <c r="H24" s="89">
        <v>38331383</v>
      </c>
      <c r="I24" s="89">
        <v>43209227</v>
      </c>
    </row>
    <row r="25" spans="1:9" ht="12.75" customHeight="1" x14ac:dyDescent="0.2">
      <c r="A25" s="293" t="s">
        <v>20</v>
      </c>
      <c r="B25" s="293"/>
      <c r="C25" s="293"/>
      <c r="D25" s="293"/>
      <c r="E25" s="293"/>
      <c r="F25" s="293"/>
      <c r="G25" s="7">
        <v>18</v>
      </c>
      <c r="H25" s="89">
        <v>234392</v>
      </c>
      <c r="I25" s="89">
        <v>756442</v>
      </c>
    </row>
    <row r="26" spans="1:9" ht="12.75" customHeight="1" x14ac:dyDescent="0.2">
      <c r="A26" s="293" t="s">
        <v>21</v>
      </c>
      <c r="B26" s="293"/>
      <c r="C26" s="293"/>
      <c r="D26" s="293"/>
      <c r="E26" s="293"/>
      <c r="F26" s="293"/>
      <c r="G26" s="7">
        <v>19</v>
      </c>
      <c r="H26" s="89">
        <v>21155629</v>
      </c>
      <c r="I26" s="89">
        <v>24223132</v>
      </c>
    </row>
    <row r="27" spans="1:9" ht="12.75" customHeight="1" x14ac:dyDescent="0.2">
      <c r="A27" s="297" t="s">
        <v>22</v>
      </c>
      <c r="B27" s="297"/>
      <c r="C27" s="297"/>
      <c r="D27" s="297"/>
      <c r="E27" s="297"/>
      <c r="F27" s="297"/>
      <c r="G27" s="8">
        <v>20</v>
      </c>
      <c r="H27" s="90">
        <f>SUM(H28:H37)</f>
        <v>55535628</v>
      </c>
      <c r="I27" s="90">
        <f>SUM(I28:I37)</f>
        <v>82337738</v>
      </c>
    </row>
    <row r="28" spans="1:9" ht="12.75" customHeight="1" x14ac:dyDescent="0.2">
      <c r="A28" s="293" t="s">
        <v>23</v>
      </c>
      <c r="B28" s="293"/>
      <c r="C28" s="293"/>
      <c r="D28" s="293"/>
      <c r="E28" s="293"/>
      <c r="F28" s="293"/>
      <c r="G28" s="7">
        <v>21</v>
      </c>
      <c r="H28" s="89">
        <v>8265</v>
      </c>
      <c r="I28" s="89">
        <v>8265</v>
      </c>
    </row>
    <row r="29" spans="1:9" ht="12.75" customHeight="1" x14ac:dyDescent="0.2">
      <c r="A29" s="293" t="s">
        <v>24</v>
      </c>
      <c r="B29" s="293"/>
      <c r="C29" s="293"/>
      <c r="D29" s="293"/>
      <c r="E29" s="293"/>
      <c r="F29" s="293"/>
      <c r="G29" s="7">
        <v>22</v>
      </c>
      <c r="H29" s="89">
        <v>0</v>
      </c>
      <c r="I29" s="89">
        <v>0</v>
      </c>
    </row>
    <row r="30" spans="1:9" ht="12.75" customHeight="1" x14ac:dyDescent="0.2">
      <c r="A30" s="293" t="s">
        <v>25</v>
      </c>
      <c r="B30" s="293"/>
      <c r="C30" s="293"/>
      <c r="D30" s="293"/>
      <c r="E30" s="293"/>
      <c r="F30" s="293"/>
      <c r="G30" s="7">
        <v>23</v>
      </c>
      <c r="H30" s="89">
        <v>0</v>
      </c>
      <c r="I30" s="89">
        <v>0</v>
      </c>
    </row>
    <row r="31" spans="1:9" ht="24" customHeight="1" x14ac:dyDescent="0.2">
      <c r="A31" s="293" t="s">
        <v>26</v>
      </c>
      <c r="B31" s="293"/>
      <c r="C31" s="293"/>
      <c r="D31" s="293"/>
      <c r="E31" s="293"/>
      <c r="F31" s="293"/>
      <c r="G31" s="7">
        <v>24</v>
      </c>
      <c r="H31" s="89">
        <v>45624533</v>
      </c>
      <c r="I31" s="89">
        <v>74666894</v>
      </c>
    </row>
    <row r="32" spans="1:9" ht="23.45" customHeight="1" x14ac:dyDescent="0.2">
      <c r="A32" s="293" t="s">
        <v>27</v>
      </c>
      <c r="B32" s="293"/>
      <c r="C32" s="293"/>
      <c r="D32" s="293"/>
      <c r="E32" s="293"/>
      <c r="F32" s="293"/>
      <c r="G32" s="7">
        <v>25</v>
      </c>
      <c r="H32" s="89">
        <v>0</v>
      </c>
      <c r="I32" s="89">
        <v>0</v>
      </c>
    </row>
    <row r="33" spans="1:9" ht="21.6" customHeight="1" x14ac:dyDescent="0.2">
      <c r="A33" s="293" t="s">
        <v>28</v>
      </c>
      <c r="B33" s="293"/>
      <c r="C33" s="293"/>
      <c r="D33" s="293"/>
      <c r="E33" s="293"/>
      <c r="F33" s="293"/>
      <c r="G33" s="7">
        <v>26</v>
      </c>
      <c r="H33" s="89">
        <v>0</v>
      </c>
      <c r="I33" s="89">
        <v>0</v>
      </c>
    </row>
    <row r="34" spans="1:9" ht="12.75" customHeight="1" x14ac:dyDescent="0.2">
      <c r="A34" s="293" t="s">
        <v>29</v>
      </c>
      <c r="B34" s="293"/>
      <c r="C34" s="293"/>
      <c r="D34" s="293"/>
      <c r="E34" s="293"/>
      <c r="F34" s="293"/>
      <c r="G34" s="7">
        <v>27</v>
      </c>
      <c r="H34" s="89">
        <v>805374</v>
      </c>
      <c r="I34" s="89">
        <v>33524</v>
      </c>
    </row>
    <row r="35" spans="1:9" ht="12.75" customHeight="1" x14ac:dyDescent="0.2">
      <c r="A35" s="293" t="s">
        <v>30</v>
      </c>
      <c r="B35" s="293"/>
      <c r="C35" s="293"/>
      <c r="D35" s="293"/>
      <c r="E35" s="293"/>
      <c r="F35" s="293"/>
      <c r="G35" s="7">
        <v>28</v>
      </c>
      <c r="H35" s="89">
        <v>1239638</v>
      </c>
      <c r="I35" s="89">
        <v>1209480</v>
      </c>
    </row>
    <row r="36" spans="1:9" ht="12.75" customHeight="1" x14ac:dyDescent="0.2">
      <c r="A36" s="293" t="s">
        <v>31</v>
      </c>
      <c r="B36" s="293"/>
      <c r="C36" s="293"/>
      <c r="D36" s="293"/>
      <c r="E36" s="293"/>
      <c r="F36" s="293"/>
      <c r="G36" s="7">
        <v>29</v>
      </c>
      <c r="H36" s="89">
        <v>5610837</v>
      </c>
      <c r="I36" s="89">
        <v>5686300</v>
      </c>
    </row>
    <row r="37" spans="1:9" ht="12.75" customHeight="1" x14ac:dyDescent="0.2">
      <c r="A37" s="293" t="s">
        <v>32</v>
      </c>
      <c r="B37" s="293"/>
      <c r="C37" s="293"/>
      <c r="D37" s="293"/>
      <c r="E37" s="293"/>
      <c r="F37" s="293"/>
      <c r="G37" s="7">
        <v>30</v>
      </c>
      <c r="H37" s="89">
        <v>2246981</v>
      </c>
      <c r="I37" s="89">
        <v>733275</v>
      </c>
    </row>
    <row r="38" spans="1:9" ht="12.75" customHeight="1" x14ac:dyDescent="0.2">
      <c r="A38" s="297" t="s">
        <v>33</v>
      </c>
      <c r="B38" s="297"/>
      <c r="C38" s="297"/>
      <c r="D38" s="297"/>
      <c r="E38" s="297"/>
      <c r="F38" s="297"/>
      <c r="G38" s="8">
        <v>31</v>
      </c>
      <c r="H38" s="90">
        <f>H39+H40+H41+H42</f>
        <v>5057456</v>
      </c>
      <c r="I38" s="90">
        <f>I39+I40+I41+I42</f>
        <v>8876790</v>
      </c>
    </row>
    <row r="39" spans="1:9" ht="12.75" customHeight="1" x14ac:dyDescent="0.2">
      <c r="A39" s="293" t="s">
        <v>34</v>
      </c>
      <c r="B39" s="293"/>
      <c r="C39" s="293"/>
      <c r="D39" s="293"/>
      <c r="E39" s="293"/>
      <c r="F39" s="293"/>
      <c r="G39" s="7">
        <v>32</v>
      </c>
      <c r="H39" s="89">
        <v>0</v>
      </c>
      <c r="I39" s="89">
        <v>0</v>
      </c>
    </row>
    <row r="40" spans="1:9" ht="12.75" customHeight="1" x14ac:dyDescent="0.2">
      <c r="A40" s="293" t="s">
        <v>35</v>
      </c>
      <c r="B40" s="293"/>
      <c r="C40" s="293"/>
      <c r="D40" s="293"/>
      <c r="E40" s="293"/>
      <c r="F40" s="293"/>
      <c r="G40" s="7">
        <v>33</v>
      </c>
      <c r="H40" s="89">
        <v>0</v>
      </c>
      <c r="I40" s="89">
        <v>0</v>
      </c>
    </row>
    <row r="41" spans="1:9" ht="12.75" customHeight="1" x14ac:dyDescent="0.2">
      <c r="A41" s="293" t="s">
        <v>36</v>
      </c>
      <c r="B41" s="293"/>
      <c r="C41" s="293"/>
      <c r="D41" s="293"/>
      <c r="E41" s="293"/>
      <c r="F41" s="293"/>
      <c r="G41" s="7">
        <v>34</v>
      </c>
      <c r="H41" s="89">
        <v>589183</v>
      </c>
      <c r="I41" s="89">
        <v>3216439</v>
      </c>
    </row>
    <row r="42" spans="1:9" ht="12.75" customHeight="1" x14ac:dyDescent="0.2">
      <c r="A42" s="293" t="s">
        <v>37</v>
      </c>
      <c r="B42" s="293"/>
      <c r="C42" s="293"/>
      <c r="D42" s="293"/>
      <c r="E42" s="293"/>
      <c r="F42" s="293"/>
      <c r="G42" s="7">
        <v>35</v>
      </c>
      <c r="H42" s="89">
        <v>4468273</v>
      </c>
      <c r="I42" s="89">
        <v>5660351</v>
      </c>
    </row>
    <row r="43" spans="1:9" ht="12.75" customHeight="1" x14ac:dyDescent="0.2">
      <c r="A43" s="293" t="s">
        <v>38</v>
      </c>
      <c r="B43" s="293"/>
      <c r="C43" s="293"/>
      <c r="D43" s="293"/>
      <c r="E43" s="293"/>
      <c r="F43" s="293"/>
      <c r="G43" s="7">
        <v>36</v>
      </c>
      <c r="H43" s="89">
        <v>13316071</v>
      </c>
      <c r="I43" s="89">
        <v>20474202</v>
      </c>
    </row>
    <row r="44" spans="1:9" ht="12.75" customHeight="1" x14ac:dyDescent="0.2">
      <c r="A44" s="295" t="s">
        <v>301</v>
      </c>
      <c r="B44" s="295"/>
      <c r="C44" s="295"/>
      <c r="D44" s="295"/>
      <c r="E44" s="295"/>
      <c r="F44" s="295"/>
      <c r="G44" s="8">
        <v>37</v>
      </c>
      <c r="H44" s="90">
        <f>H45+H53+H60+H70</f>
        <v>1165114385</v>
      </c>
      <c r="I44" s="90">
        <f>I45+I53+I60+I70</f>
        <v>1248717726</v>
      </c>
    </row>
    <row r="45" spans="1:9" ht="12.75" customHeight="1" x14ac:dyDescent="0.2">
      <c r="A45" s="297" t="s">
        <v>39</v>
      </c>
      <c r="B45" s="297"/>
      <c r="C45" s="297"/>
      <c r="D45" s="297"/>
      <c r="E45" s="297"/>
      <c r="F45" s="297"/>
      <c r="G45" s="8">
        <v>38</v>
      </c>
      <c r="H45" s="90">
        <f>SUM(H46:H52)</f>
        <v>269813276</v>
      </c>
      <c r="I45" s="90">
        <f>SUM(I46:I52)</f>
        <v>301120263</v>
      </c>
    </row>
    <row r="46" spans="1:9" ht="12.75" customHeight="1" x14ac:dyDescent="0.2">
      <c r="A46" s="293" t="s">
        <v>40</v>
      </c>
      <c r="B46" s="293"/>
      <c r="C46" s="293"/>
      <c r="D46" s="293"/>
      <c r="E46" s="293"/>
      <c r="F46" s="293"/>
      <c r="G46" s="7">
        <v>39</v>
      </c>
      <c r="H46" s="89">
        <v>130219195</v>
      </c>
      <c r="I46" s="89">
        <v>143684834</v>
      </c>
    </row>
    <row r="47" spans="1:9" ht="12.75" customHeight="1" x14ac:dyDescent="0.2">
      <c r="A47" s="293" t="s">
        <v>41</v>
      </c>
      <c r="B47" s="293"/>
      <c r="C47" s="293"/>
      <c r="D47" s="293"/>
      <c r="E47" s="293"/>
      <c r="F47" s="293"/>
      <c r="G47" s="7">
        <v>40</v>
      </c>
      <c r="H47" s="89">
        <v>76042509</v>
      </c>
      <c r="I47" s="89">
        <v>96920548</v>
      </c>
    </row>
    <row r="48" spans="1:9" ht="12.75" customHeight="1" x14ac:dyDescent="0.2">
      <c r="A48" s="293" t="s">
        <v>42</v>
      </c>
      <c r="B48" s="293"/>
      <c r="C48" s="293"/>
      <c r="D48" s="293"/>
      <c r="E48" s="293"/>
      <c r="F48" s="293"/>
      <c r="G48" s="7">
        <v>41</v>
      </c>
      <c r="H48" s="89">
        <v>47752611</v>
      </c>
      <c r="I48" s="89">
        <v>45284862</v>
      </c>
    </row>
    <row r="49" spans="1:9" ht="12.75" customHeight="1" x14ac:dyDescent="0.2">
      <c r="A49" s="293" t="s">
        <v>43</v>
      </c>
      <c r="B49" s="293"/>
      <c r="C49" s="293"/>
      <c r="D49" s="293"/>
      <c r="E49" s="293"/>
      <c r="F49" s="293"/>
      <c r="G49" s="7">
        <v>42</v>
      </c>
      <c r="H49" s="89">
        <v>3757445</v>
      </c>
      <c r="I49" s="89">
        <v>2310640</v>
      </c>
    </row>
    <row r="50" spans="1:9" ht="12.75" customHeight="1" x14ac:dyDescent="0.2">
      <c r="A50" s="293" t="s">
        <v>44</v>
      </c>
      <c r="B50" s="293"/>
      <c r="C50" s="293"/>
      <c r="D50" s="293"/>
      <c r="E50" s="293"/>
      <c r="F50" s="293"/>
      <c r="G50" s="7">
        <v>43</v>
      </c>
      <c r="H50" s="89">
        <v>10639343</v>
      </c>
      <c r="I50" s="89">
        <v>11511391</v>
      </c>
    </row>
    <row r="51" spans="1:9" ht="12.75" customHeight="1" x14ac:dyDescent="0.2">
      <c r="A51" s="293" t="s">
        <v>45</v>
      </c>
      <c r="B51" s="293"/>
      <c r="C51" s="293"/>
      <c r="D51" s="293"/>
      <c r="E51" s="293"/>
      <c r="F51" s="293"/>
      <c r="G51" s="7">
        <v>44</v>
      </c>
      <c r="H51" s="89">
        <v>1402173</v>
      </c>
      <c r="I51" s="89">
        <v>1407988</v>
      </c>
    </row>
    <row r="52" spans="1:9" ht="12.75" customHeight="1" x14ac:dyDescent="0.2">
      <c r="A52" s="293" t="s">
        <v>46</v>
      </c>
      <c r="B52" s="293"/>
      <c r="C52" s="293"/>
      <c r="D52" s="293"/>
      <c r="E52" s="293"/>
      <c r="F52" s="293"/>
      <c r="G52" s="7">
        <v>45</v>
      </c>
      <c r="H52" s="89">
        <v>0</v>
      </c>
      <c r="I52" s="89">
        <v>0</v>
      </c>
    </row>
    <row r="53" spans="1:9" ht="12.75" customHeight="1" x14ac:dyDescent="0.2">
      <c r="A53" s="297" t="s">
        <v>47</v>
      </c>
      <c r="B53" s="297"/>
      <c r="C53" s="297"/>
      <c r="D53" s="297"/>
      <c r="E53" s="297"/>
      <c r="F53" s="297"/>
      <c r="G53" s="8">
        <v>46</v>
      </c>
      <c r="H53" s="90">
        <f>SUM(H54:H59)</f>
        <v>491023811</v>
      </c>
      <c r="I53" s="90">
        <f>SUM(I54:I59)</f>
        <v>452698629</v>
      </c>
    </row>
    <row r="54" spans="1:9" ht="12.75" customHeight="1" x14ac:dyDescent="0.2">
      <c r="A54" s="293" t="s">
        <v>48</v>
      </c>
      <c r="B54" s="293"/>
      <c r="C54" s="293"/>
      <c r="D54" s="293"/>
      <c r="E54" s="293"/>
      <c r="F54" s="293"/>
      <c r="G54" s="7">
        <v>47</v>
      </c>
      <c r="H54" s="89">
        <v>0</v>
      </c>
      <c r="I54" s="89">
        <v>0</v>
      </c>
    </row>
    <row r="55" spans="1:9" ht="12.75" customHeight="1" x14ac:dyDescent="0.2">
      <c r="A55" s="293" t="s">
        <v>49</v>
      </c>
      <c r="B55" s="293"/>
      <c r="C55" s="293"/>
      <c r="D55" s="293"/>
      <c r="E55" s="293"/>
      <c r="F55" s="293"/>
      <c r="G55" s="7">
        <v>48</v>
      </c>
      <c r="H55" s="89">
        <v>47080328</v>
      </c>
      <c r="I55" s="89">
        <v>4724346</v>
      </c>
    </row>
    <row r="56" spans="1:9" ht="12.75" customHeight="1" x14ac:dyDescent="0.2">
      <c r="A56" s="293" t="s">
        <v>50</v>
      </c>
      <c r="B56" s="293"/>
      <c r="C56" s="293"/>
      <c r="D56" s="293"/>
      <c r="E56" s="293"/>
      <c r="F56" s="293"/>
      <c r="G56" s="7">
        <v>49</v>
      </c>
      <c r="H56" s="89">
        <v>375289886</v>
      </c>
      <c r="I56" s="89">
        <v>371793676</v>
      </c>
    </row>
    <row r="57" spans="1:9" ht="12.75" customHeight="1" x14ac:dyDescent="0.2">
      <c r="A57" s="293" t="s">
        <v>51</v>
      </c>
      <c r="B57" s="293"/>
      <c r="C57" s="293"/>
      <c r="D57" s="293"/>
      <c r="E57" s="293"/>
      <c r="F57" s="293"/>
      <c r="G57" s="7">
        <v>50</v>
      </c>
      <c r="H57" s="89">
        <v>158190</v>
      </c>
      <c r="I57" s="89">
        <v>157412</v>
      </c>
    </row>
    <row r="58" spans="1:9" ht="12.75" customHeight="1" x14ac:dyDescent="0.2">
      <c r="A58" s="293" t="s">
        <v>52</v>
      </c>
      <c r="B58" s="293"/>
      <c r="C58" s="293"/>
      <c r="D58" s="293"/>
      <c r="E58" s="293"/>
      <c r="F58" s="293"/>
      <c r="G58" s="7">
        <v>51</v>
      </c>
      <c r="H58" s="89">
        <v>20459566</v>
      </c>
      <c r="I58" s="89">
        <v>23447945</v>
      </c>
    </row>
    <row r="59" spans="1:9" ht="12.75" customHeight="1" x14ac:dyDescent="0.2">
      <c r="A59" s="293" t="s">
        <v>53</v>
      </c>
      <c r="B59" s="293"/>
      <c r="C59" s="293"/>
      <c r="D59" s="293"/>
      <c r="E59" s="293"/>
      <c r="F59" s="293"/>
      <c r="G59" s="7">
        <v>52</v>
      </c>
      <c r="H59" s="89">
        <v>48035841</v>
      </c>
      <c r="I59" s="89">
        <v>52575250</v>
      </c>
    </row>
    <row r="60" spans="1:9" ht="12.75" customHeight="1" x14ac:dyDescent="0.2">
      <c r="A60" s="297" t="s">
        <v>54</v>
      </c>
      <c r="B60" s="297"/>
      <c r="C60" s="297"/>
      <c r="D60" s="297"/>
      <c r="E60" s="297"/>
      <c r="F60" s="297"/>
      <c r="G60" s="8">
        <v>53</v>
      </c>
      <c r="H60" s="90">
        <f>SUM(H61:H69)</f>
        <v>161562243</v>
      </c>
      <c r="I60" s="90">
        <f>SUM(I61:I69)</f>
        <v>258682557</v>
      </c>
    </row>
    <row r="61" spans="1:9" ht="12.75" customHeight="1" x14ac:dyDescent="0.2">
      <c r="A61" s="293" t="s">
        <v>23</v>
      </c>
      <c r="B61" s="293"/>
      <c r="C61" s="293"/>
      <c r="D61" s="293"/>
      <c r="E61" s="293"/>
      <c r="F61" s="293"/>
      <c r="G61" s="7">
        <v>54</v>
      </c>
      <c r="H61" s="89">
        <v>0</v>
      </c>
      <c r="I61" s="89">
        <v>0</v>
      </c>
    </row>
    <row r="62" spans="1:9" ht="27.6" customHeight="1" x14ac:dyDescent="0.2">
      <c r="A62" s="293" t="s">
        <v>24</v>
      </c>
      <c r="B62" s="293"/>
      <c r="C62" s="293"/>
      <c r="D62" s="293"/>
      <c r="E62" s="293"/>
      <c r="F62" s="293"/>
      <c r="G62" s="7">
        <v>55</v>
      </c>
      <c r="H62" s="89">
        <v>0</v>
      </c>
      <c r="I62" s="89">
        <v>0</v>
      </c>
    </row>
    <row r="63" spans="1:9" ht="12.75" customHeight="1" x14ac:dyDescent="0.2">
      <c r="A63" s="293" t="s">
        <v>25</v>
      </c>
      <c r="B63" s="293"/>
      <c r="C63" s="293"/>
      <c r="D63" s="293"/>
      <c r="E63" s="293"/>
      <c r="F63" s="293"/>
      <c r="G63" s="7">
        <v>56</v>
      </c>
      <c r="H63" s="89">
        <v>0</v>
      </c>
      <c r="I63" s="89">
        <v>0</v>
      </c>
    </row>
    <row r="64" spans="1:9" ht="25.9" customHeight="1" x14ac:dyDescent="0.2">
      <c r="A64" s="293" t="s">
        <v>55</v>
      </c>
      <c r="B64" s="293"/>
      <c r="C64" s="293"/>
      <c r="D64" s="293"/>
      <c r="E64" s="293"/>
      <c r="F64" s="293"/>
      <c r="G64" s="7">
        <v>57</v>
      </c>
      <c r="H64" s="89">
        <v>0</v>
      </c>
      <c r="I64" s="89">
        <v>0</v>
      </c>
    </row>
    <row r="65" spans="1:10" ht="21.6" customHeight="1" x14ac:dyDescent="0.2">
      <c r="A65" s="293" t="s">
        <v>27</v>
      </c>
      <c r="B65" s="293"/>
      <c r="C65" s="293"/>
      <c r="D65" s="293"/>
      <c r="E65" s="293"/>
      <c r="F65" s="293"/>
      <c r="G65" s="7">
        <v>58</v>
      </c>
      <c r="H65" s="89">
        <v>0</v>
      </c>
      <c r="I65" s="89">
        <v>0</v>
      </c>
    </row>
    <row r="66" spans="1:10" ht="21.6" customHeight="1" x14ac:dyDescent="0.2">
      <c r="A66" s="293" t="s">
        <v>28</v>
      </c>
      <c r="B66" s="293"/>
      <c r="C66" s="293"/>
      <c r="D66" s="293"/>
      <c r="E66" s="293"/>
      <c r="F66" s="293"/>
      <c r="G66" s="7">
        <v>59</v>
      </c>
      <c r="H66" s="89">
        <v>9255000</v>
      </c>
      <c r="I66" s="89">
        <v>9900736</v>
      </c>
    </row>
    <row r="67" spans="1:10" ht="12.75" customHeight="1" x14ac:dyDescent="0.2">
      <c r="A67" s="293" t="s">
        <v>29</v>
      </c>
      <c r="B67" s="293"/>
      <c r="C67" s="293"/>
      <c r="D67" s="293"/>
      <c r="E67" s="293"/>
      <c r="F67" s="293"/>
      <c r="G67" s="7">
        <v>60</v>
      </c>
      <c r="H67" s="89">
        <v>29478446</v>
      </c>
      <c r="I67" s="89">
        <v>54502087</v>
      </c>
    </row>
    <row r="68" spans="1:10" ht="12.75" customHeight="1" x14ac:dyDescent="0.2">
      <c r="A68" s="293" t="s">
        <v>30</v>
      </c>
      <c r="B68" s="293"/>
      <c r="C68" s="293"/>
      <c r="D68" s="293"/>
      <c r="E68" s="293"/>
      <c r="F68" s="293"/>
      <c r="G68" s="7">
        <v>61</v>
      </c>
      <c r="H68" s="89">
        <v>122807275</v>
      </c>
      <c r="I68" s="89">
        <v>193701244</v>
      </c>
    </row>
    <row r="69" spans="1:10" ht="12.75" customHeight="1" x14ac:dyDescent="0.2">
      <c r="A69" s="293" t="s">
        <v>56</v>
      </c>
      <c r="B69" s="293"/>
      <c r="C69" s="293"/>
      <c r="D69" s="293"/>
      <c r="E69" s="293"/>
      <c r="F69" s="293"/>
      <c r="G69" s="7">
        <v>62</v>
      </c>
      <c r="H69" s="89">
        <v>21522</v>
      </c>
      <c r="I69" s="89">
        <v>578490</v>
      </c>
    </row>
    <row r="70" spans="1:10" ht="12.75" customHeight="1" x14ac:dyDescent="0.2">
      <c r="A70" s="293" t="s">
        <v>57</v>
      </c>
      <c r="B70" s="293"/>
      <c r="C70" s="293"/>
      <c r="D70" s="293"/>
      <c r="E70" s="293"/>
      <c r="F70" s="293"/>
      <c r="G70" s="7">
        <v>63</v>
      </c>
      <c r="H70" s="89">
        <v>242715055</v>
      </c>
      <c r="I70" s="89">
        <v>236216277</v>
      </c>
    </row>
    <row r="71" spans="1:10" ht="12.75" customHeight="1" x14ac:dyDescent="0.2">
      <c r="A71" s="294" t="s">
        <v>58</v>
      </c>
      <c r="B71" s="294"/>
      <c r="C71" s="294"/>
      <c r="D71" s="294"/>
      <c r="E71" s="294"/>
      <c r="F71" s="294"/>
      <c r="G71" s="7">
        <v>64</v>
      </c>
      <c r="H71" s="89">
        <v>6894267</v>
      </c>
      <c r="I71" s="89">
        <v>7633993</v>
      </c>
    </row>
    <row r="72" spans="1:10" ht="12.75" customHeight="1" x14ac:dyDescent="0.2">
      <c r="A72" s="295" t="s">
        <v>302</v>
      </c>
      <c r="B72" s="295"/>
      <c r="C72" s="295"/>
      <c r="D72" s="295"/>
      <c r="E72" s="295"/>
      <c r="F72" s="295"/>
      <c r="G72" s="8">
        <v>65</v>
      </c>
      <c r="H72" s="90">
        <f>H8+H9+H44+H71</f>
        <v>1622328777</v>
      </c>
      <c r="I72" s="90">
        <f>I8+I9+I44+I71</f>
        <v>1791557305</v>
      </c>
      <c r="J72" s="232"/>
    </row>
    <row r="73" spans="1:10" ht="12.75" customHeight="1" x14ac:dyDescent="0.2">
      <c r="A73" s="294" t="s">
        <v>59</v>
      </c>
      <c r="B73" s="294"/>
      <c r="C73" s="294"/>
      <c r="D73" s="294"/>
      <c r="E73" s="294"/>
      <c r="F73" s="294"/>
      <c r="G73" s="7">
        <v>66</v>
      </c>
      <c r="H73" s="89">
        <v>1797511206</v>
      </c>
      <c r="I73" s="89">
        <v>1973355579</v>
      </c>
    </row>
    <row r="74" spans="1:10" x14ac:dyDescent="0.2">
      <c r="A74" s="298" t="s">
        <v>60</v>
      </c>
      <c r="B74" s="299"/>
      <c r="C74" s="299"/>
      <c r="D74" s="299"/>
      <c r="E74" s="299"/>
      <c r="F74" s="299"/>
      <c r="G74" s="299"/>
      <c r="H74" s="299"/>
      <c r="I74" s="299"/>
    </row>
    <row r="75" spans="1:10" ht="24.75" customHeight="1" x14ac:dyDescent="0.2">
      <c r="A75" s="295" t="s">
        <v>439</v>
      </c>
      <c r="B75" s="295"/>
      <c r="C75" s="295"/>
      <c r="D75" s="295"/>
      <c r="E75" s="295"/>
      <c r="F75" s="295"/>
      <c r="G75" s="8">
        <v>67</v>
      </c>
      <c r="H75" s="91">
        <f>H76+H77+H78+H84+H85+H92+H95+H98</f>
        <v>847977032</v>
      </c>
      <c r="I75" s="91">
        <f>I76+I77+I78+I84+I85+I92+I95+I98</f>
        <v>975383752</v>
      </c>
    </row>
    <row r="76" spans="1:10" ht="12.75" customHeight="1" x14ac:dyDescent="0.2">
      <c r="A76" s="293" t="s">
        <v>61</v>
      </c>
      <c r="B76" s="293"/>
      <c r="C76" s="293"/>
      <c r="D76" s="293"/>
      <c r="E76" s="293"/>
      <c r="F76" s="293"/>
      <c r="G76" s="7">
        <v>68</v>
      </c>
      <c r="H76" s="89">
        <v>159471379</v>
      </c>
      <c r="I76" s="89">
        <v>159471379</v>
      </c>
    </row>
    <row r="77" spans="1:10" ht="12.75" customHeight="1" x14ac:dyDescent="0.2">
      <c r="A77" s="293" t="s">
        <v>62</v>
      </c>
      <c r="B77" s="293"/>
      <c r="C77" s="293"/>
      <c r="D77" s="293"/>
      <c r="E77" s="293"/>
      <c r="F77" s="293"/>
      <c r="G77" s="7">
        <v>69</v>
      </c>
      <c r="H77" s="89">
        <v>1826728</v>
      </c>
      <c r="I77" s="89">
        <v>1826728</v>
      </c>
    </row>
    <row r="78" spans="1:10" ht="12.75" customHeight="1" x14ac:dyDescent="0.2">
      <c r="A78" s="297" t="s">
        <v>63</v>
      </c>
      <c r="B78" s="297"/>
      <c r="C78" s="297"/>
      <c r="D78" s="297"/>
      <c r="E78" s="297"/>
      <c r="F78" s="297"/>
      <c r="G78" s="8">
        <v>70</v>
      </c>
      <c r="H78" s="91">
        <f>SUM(H79:H83)</f>
        <v>113266824</v>
      </c>
      <c r="I78" s="91">
        <f>SUM(I79:I83)</f>
        <v>119560954</v>
      </c>
    </row>
    <row r="79" spans="1:10" ht="12.75" customHeight="1" x14ac:dyDescent="0.2">
      <c r="A79" s="293" t="s">
        <v>64</v>
      </c>
      <c r="B79" s="293"/>
      <c r="C79" s="293"/>
      <c r="D79" s="293"/>
      <c r="E79" s="293"/>
      <c r="F79" s="293"/>
      <c r="G79" s="7">
        <v>71</v>
      </c>
      <c r="H79" s="89">
        <v>10572684</v>
      </c>
      <c r="I79" s="89">
        <v>10572684</v>
      </c>
    </row>
    <row r="80" spans="1:10" ht="12.75" customHeight="1" x14ac:dyDescent="0.2">
      <c r="A80" s="293" t="s">
        <v>65</v>
      </c>
      <c r="B80" s="293"/>
      <c r="C80" s="293"/>
      <c r="D80" s="293"/>
      <c r="E80" s="293"/>
      <c r="F80" s="293"/>
      <c r="G80" s="7">
        <v>72</v>
      </c>
      <c r="H80" s="89">
        <v>5871715</v>
      </c>
      <c r="I80" s="89">
        <v>5855052</v>
      </c>
    </row>
    <row r="81" spans="1:9" ht="12.75" customHeight="1" x14ac:dyDescent="0.2">
      <c r="A81" s="293" t="s">
        <v>66</v>
      </c>
      <c r="B81" s="293"/>
      <c r="C81" s="293"/>
      <c r="D81" s="293"/>
      <c r="E81" s="293"/>
      <c r="F81" s="293"/>
      <c r="G81" s="7">
        <v>73</v>
      </c>
      <c r="H81" s="89">
        <v>-1871715</v>
      </c>
      <c r="I81" s="89">
        <v>-1855052</v>
      </c>
    </row>
    <row r="82" spans="1:9" ht="12.75" customHeight="1" x14ac:dyDescent="0.2">
      <c r="A82" s="293" t="s">
        <v>67</v>
      </c>
      <c r="B82" s="293"/>
      <c r="C82" s="293"/>
      <c r="D82" s="293"/>
      <c r="E82" s="293"/>
      <c r="F82" s="293"/>
      <c r="G82" s="7">
        <v>74</v>
      </c>
      <c r="H82" s="89">
        <v>66074285</v>
      </c>
      <c r="I82" s="89">
        <v>66438080</v>
      </c>
    </row>
    <row r="83" spans="1:9" ht="12.75" customHeight="1" x14ac:dyDescent="0.2">
      <c r="A83" s="293" t="s">
        <v>68</v>
      </c>
      <c r="B83" s="293"/>
      <c r="C83" s="293"/>
      <c r="D83" s="293"/>
      <c r="E83" s="293"/>
      <c r="F83" s="293"/>
      <c r="G83" s="7">
        <v>75</v>
      </c>
      <c r="H83" s="89">
        <v>32619855</v>
      </c>
      <c r="I83" s="89">
        <v>38550190</v>
      </c>
    </row>
    <row r="84" spans="1:9" ht="12.75" customHeight="1" x14ac:dyDescent="0.2">
      <c r="A84" s="296" t="s">
        <v>69</v>
      </c>
      <c r="B84" s="296"/>
      <c r="C84" s="296"/>
      <c r="D84" s="296"/>
      <c r="E84" s="296"/>
      <c r="F84" s="296"/>
      <c r="G84" s="20">
        <v>76</v>
      </c>
      <c r="H84" s="92">
        <v>0</v>
      </c>
      <c r="I84" s="92">
        <v>0</v>
      </c>
    </row>
    <row r="85" spans="1:9" ht="12.75" customHeight="1" x14ac:dyDescent="0.2">
      <c r="A85" s="297" t="s">
        <v>429</v>
      </c>
      <c r="B85" s="297"/>
      <c r="C85" s="297"/>
      <c r="D85" s="297"/>
      <c r="E85" s="297"/>
      <c r="F85" s="297"/>
      <c r="G85" s="8">
        <v>77</v>
      </c>
      <c r="H85" s="90">
        <f>H86+H87+H88+H89+H90+H91</f>
        <v>1025976</v>
      </c>
      <c r="I85" s="90">
        <f>I86+I87+I88+I89+I90+I91</f>
        <v>696606</v>
      </c>
    </row>
    <row r="86" spans="1:9" ht="25.5" customHeight="1" x14ac:dyDescent="0.2">
      <c r="A86" s="293" t="s">
        <v>424</v>
      </c>
      <c r="B86" s="293"/>
      <c r="C86" s="293"/>
      <c r="D86" s="293"/>
      <c r="E86" s="293"/>
      <c r="F86" s="293"/>
      <c r="G86" s="7">
        <v>78</v>
      </c>
      <c r="H86" s="89">
        <v>1261937</v>
      </c>
      <c r="I86" s="89">
        <v>1261937</v>
      </c>
    </row>
    <row r="87" spans="1:9" ht="12.75" customHeight="1" x14ac:dyDescent="0.2">
      <c r="A87" s="293" t="s">
        <v>70</v>
      </c>
      <c r="B87" s="293"/>
      <c r="C87" s="293"/>
      <c r="D87" s="293"/>
      <c r="E87" s="293"/>
      <c r="F87" s="293"/>
      <c r="G87" s="7">
        <v>79</v>
      </c>
      <c r="H87" s="89">
        <v>0</v>
      </c>
      <c r="I87" s="89">
        <v>0</v>
      </c>
    </row>
    <row r="88" spans="1:9" ht="12.75" customHeight="1" x14ac:dyDescent="0.2">
      <c r="A88" s="293" t="s">
        <v>71</v>
      </c>
      <c r="B88" s="293"/>
      <c r="C88" s="293"/>
      <c r="D88" s="293"/>
      <c r="E88" s="293"/>
      <c r="F88" s="293"/>
      <c r="G88" s="7">
        <v>80</v>
      </c>
      <c r="H88" s="89">
        <v>0</v>
      </c>
      <c r="I88" s="89">
        <v>0</v>
      </c>
    </row>
    <row r="89" spans="1:9" ht="12.75" customHeight="1" x14ac:dyDescent="0.2">
      <c r="A89" s="293" t="s">
        <v>346</v>
      </c>
      <c r="B89" s="293"/>
      <c r="C89" s="293"/>
      <c r="D89" s="293"/>
      <c r="E89" s="293"/>
      <c r="F89" s="293"/>
      <c r="G89" s="7">
        <v>81</v>
      </c>
      <c r="H89" s="89">
        <v>0</v>
      </c>
      <c r="I89" s="89">
        <v>0</v>
      </c>
    </row>
    <row r="90" spans="1:9" ht="26.25" customHeight="1" x14ac:dyDescent="0.2">
      <c r="A90" s="293" t="s">
        <v>347</v>
      </c>
      <c r="B90" s="293"/>
      <c r="C90" s="293"/>
      <c r="D90" s="293"/>
      <c r="E90" s="293"/>
      <c r="F90" s="293"/>
      <c r="G90" s="7">
        <v>82</v>
      </c>
      <c r="H90" s="89">
        <v>-235961</v>
      </c>
      <c r="I90" s="89">
        <v>-565331</v>
      </c>
    </row>
    <row r="91" spans="1:9" x14ac:dyDescent="0.2">
      <c r="A91" s="293" t="s">
        <v>425</v>
      </c>
      <c r="B91" s="293"/>
      <c r="C91" s="293"/>
      <c r="D91" s="293"/>
      <c r="E91" s="293"/>
      <c r="F91" s="293"/>
      <c r="G91" s="7">
        <v>83</v>
      </c>
      <c r="H91" s="89">
        <v>0</v>
      </c>
      <c r="I91" s="89">
        <v>0</v>
      </c>
    </row>
    <row r="92" spans="1:9" ht="12.75" customHeight="1" x14ac:dyDescent="0.2">
      <c r="A92" s="297" t="s">
        <v>430</v>
      </c>
      <c r="B92" s="297"/>
      <c r="C92" s="297"/>
      <c r="D92" s="297"/>
      <c r="E92" s="297"/>
      <c r="F92" s="297"/>
      <c r="G92" s="8">
        <v>84</v>
      </c>
      <c r="H92" s="90">
        <f>H93-H94</f>
        <v>207718470</v>
      </c>
      <c r="I92" s="90">
        <f>I93-I94</f>
        <v>335008314</v>
      </c>
    </row>
    <row r="93" spans="1:9" ht="12.75" customHeight="1" x14ac:dyDescent="0.2">
      <c r="A93" s="293" t="s">
        <v>72</v>
      </c>
      <c r="B93" s="293"/>
      <c r="C93" s="293"/>
      <c r="D93" s="293"/>
      <c r="E93" s="293"/>
      <c r="F93" s="293"/>
      <c r="G93" s="7">
        <v>85</v>
      </c>
      <c r="H93" s="89">
        <v>207718470</v>
      </c>
      <c r="I93" s="89">
        <v>335008314</v>
      </c>
    </row>
    <row r="94" spans="1:9" ht="12.75" customHeight="1" x14ac:dyDescent="0.2">
      <c r="A94" s="293" t="s">
        <v>73</v>
      </c>
      <c r="B94" s="293"/>
      <c r="C94" s="293"/>
      <c r="D94" s="293"/>
      <c r="E94" s="293"/>
      <c r="F94" s="293"/>
      <c r="G94" s="7">
        <v>86</v>
      </c>
      <c r="H94" s="89">
        <v>0</v>
      </c>
      <c r="I94" s="89">
        <v>0</v>
      </c>
    </row>
    <row r="95" spans="1:9" ht="12.75" customHeight="1" x14ac:dyDescent="0.2">
      <c r="A95" s="297" t="s">
        <v>431</v>
      </c>
      <c r="B95" s="297"/>
      <c r="C95" s="297"/>
      <c r="D95" s="297"/>
      <c r="E95" s="297"/>
      <c r="F95" s="297"/>
      <c r="G95" s="8">
        <v>87</v>
      </c>
      <c r="H95" s="90">
        <f>H96-H97</f>
        <v>146860849</v>
      </c>
      <c r="I95" s="90">
        <f>I96-I97</f>
        <v>115096365</v>
      </c>
    </row>
    <row r="96" spans="1:9" ht="12.75" customHeight="1" x14ac:dyDescent="0.2">
      <c r="A96" s="293" t="s">
        <v>74</v>
      </c>
      <c r="B96" s="293"/>
      <c r="C96" s="293"/>
      <c r="D96" s="293"/>
      <c r="E96" s="293"/>
      <c r="F96" s="293"/>
      <c r="G96" s="7">
        <v>88</v>
      </c>
      <c r="H96" s="89">
        <v>146860849</v>
      </c>
      <c r="I96" s="89">
        <v>115096365</v>
      </c>
    </row>
    <row r="97" spans="1:9" ht="12.75" customHeight="1" x14ac:dyDescent="0.2">
      <c r="A97" s="293" t="s">
        <v>75</v>
      </c>
      <c r="B97" s="293"/>
      <c r="C97" s="293"/>
      <c r="D97" s="293"/>
      <c r="E97" s="293"/>
      <c r="F97" s="293"/>
      <c r="G97" s="7">
        <v>89</v>
      </c>
      <c r="H97" s="89">
        <v>0</v>
      </c>
      <c r="I97" s="89">
        <v>0</v>
      </c>
    </row>
    <row r="98" spans="1:9" ht="12.75" customHeight="1" x14ac:dyDescent="0.2">
      <c r="A98" s="293" t="s">
        <v>76</v>
      </c>
      <c r="B98" s="293"/>
      <c r="C98" s="293"/>
      <c r="D98" s="293"/>
      <c r="E98" s="293"/>
      <c r="F98" s="293"/>
      <c r="G98" s="7">
        <v>90</v>
      </c>
      <c r="H98" s="89">
        <v>217806806</v>
      </c>
      <c r="I98" s="89">
        <v>243723406</v>
      </c>
    </row>
    <row r="99" spans="1:9" ht="12.75" customHeight="1" x14ac:dyDescent="0.2">
      <c r="A99" s="295" t="s">
        <v>432</v>
      </c>
      <c r="B99" s="295"/>
      <c r="C99" s="295"/>
      <c r="D99" s="295"/>
      <c r="E99" s="295"/>
      <c r="F99" s="295"/>
      <c r="G99" s="8">
        <v>91</v>
      </c>
      <c r="H99" s="90">
        <f>SUM(H100:H105)</f>
        <v>30347173</v>
      </c>
      <c r="I99" s="90">
        <f>SUM(I100:I105)</f>
        <v>34333147</v>
      </c>
    </row>
    <row r="100" spans="1:9" ht="12.75" customHeight="1" x14ac:dyDescent="0.2">
      <c r="A100" s="293" t="s">
        <v>77</v>
      </c>
      <c r="B100" s="293"/>
      <c r="C100" s="293"/>
      <c r="D100" s="293"/>
      <c r="E100" s="293"/>
      <c r="F100" s="293"/>
      <c r="G100" s="7">
        <v>92</v>
      </c>
      <c r="H100" s="89">
        <v>6007892</v>
      </c>
      <c r="I100" s="89">
        <v>5019441</v>
      </c>
    </row>
    <row r="101" spans="1:9" ht="12.75" customHeight="1" x14ac:dyDescent="0.2">
      <c r="A101" s="293" t="s">
        <v>78</v>
      </c>
      <c r="B101" s="293"/>
      <c r="C101" s="293"/>
      <c r="D101" s="293"/>
      <c r="E101" s="293"/>
      <c r="F101" s="293"/>
      <c r="G101" s="7">
        <v>93</v>
      </c>
      <c r="H101" s="89">
        <v>0</v>
      </c>
      <c r="I101" s="89">
        <v>0</v>
      </c>
    </row>
    <row r="102" spans="1:9" ht="12.75" customHeight="1" x14ac:dyDescent="0.2">
      <c r="A102" s="293" t="s">
        <v>79</v>
      </c>
      <c r="B102" s="293"/>
      <c r="C102" s="293"/>
      <c r="D102" s="293"/>
      <c r="E102" s="293"/>
      <c r="F102" s="293"/>
      <c r="G102" s="7">
        <v>94</v>
      </c>
      <c r="H102" s="89">
        <v>1595755</v>
      </c>
      <c r="I102" s="89">
        <v>4025222</v>
      </c>
    </row>
    <row r="103" spans="1:9" ht="12.75" customHeight="1" x14ac:dyDescent="0.2">
      <c r="A103" s="293" t="s">
        <v>80</v>
      </c>
      <c r="B103" s="293"/>
      <c r="C103" s="293"/>
      <c r="D103" s="293"/>
      <c r="E103" s="293"/>
      <c r="F103" s="293"/>
      <c r="G103" s="7">
        <v>95</v>
      </c>
      <c r="H103" s="89">
        <v>956671</v>
      </c>
      <c r="I103" s="89">
        <v>956671</v>
      </c>
    </row>
    <row r="104" spans="1:9" ht="12.75" customHeight="1" x14ac:dyDescent="0.2">
      <c r="A104" s="293" t="s">
        <v>81</v>
      </c>
      <c r="B104" s="293"/>
      <c r="C104" s="293"/>
      <c r="D104" s="293"/>
      <c r="E104" s="293"/>
      <c r="F104" s="293"/>
      <c r="G104" s="7">
        <v>96</v>
      </c>
      <c r="H104" s="89">
        <v>21686855</v>
      </c>
      <c r="I104" s="89">
        <v>22024719</v>
      </c>
    </row>
    <row r="105" spans="1:9" ht="12.75" customHeight="1" x14ac:dyDescent="0.2">
      <c r="A105" s="293" t="s">
        <v>82</v>
      </c>
      <c r="B105" s="293"/>
      <c r="C105" s="293"/>
      <c r="D105" s="293"/>
      <c r="E105" s="293"/>
      <c r="F105" s="293"/>
      <c r="G105" s="7">
        <v>97</v>
      </c>
      <c r="H105" s="89">
        <v>100000</v>
      </c>
      <c r="I105" s="89">
        <v>2307094</v>
      </c>
    </row>
    <row r="106" spans="1:9" ht="12.75" customHeight="1" x14ac:dyDescent="0.2">
      <c r="A106" s="295" t="s">
        <v>433</v>
      </c>
      <c r="B106" s="295"/>
      <c r="C106" s="295"/>
      <c r="D106" s="295"/>
      <c r="E106" s="295"/>
      <c r="F106" s="295"/>
      <c r="G106" s="8">
        <v>98</v>
      </c>
      <c r="H106" s="90">
        <f>SUM(H107:H117)</f>
        <v>57651420</v>
      </c>
      <c r="I106" s="90">
        <f>SUM(I107:I117)</f>
        <v>59494159</v>
      </c>
    </row>
    <row r="107" spans="1:9" ht="12.75" customHeight="1" x14ac:dyDescent="0.2">
      <c r="A107" s="293" t="s">
        <v>83</v>
      </c>
      <c r="B107" s="293"/>
      <c r="C107" s="293"/>
      <c r="D107" s="293"/>
      <c r="E107" s="293"/>
      <c r="F107" s="293"/>
      <c r="G107" s="7">
        <v>99</v>
      </c>
      <c r="H107" s="89">
        <v>0</v>
      </c>
      <c r="I107" s="89">
        <v>0</v>
      </c>
    </row>
    <row r="108" spans="1:9" ht="24.6" customHeight="1" x14ac:dyDescent="0.2">
      <c r="A108" s="293" t="s">
        <v>84</v>
      </c>
      <c r="B108" s="293"/>
      <c r="C108" s="293"/>
      <c r="D108" s="293"/>
      <c r="E108" s="293"/>
      <c r="F108" s="293"/>
      <c r="G108" s="7">
        <v>100</v>
      </c>
      <c r="H108" s="89">
        <v>0</v>
      </c>
      <c r="I108" s="89">
        <v>0</v>
      </c>
    </row>
    <row r="109" spans="1:9" ht="12.75" customHeight="1" x14ac:dyDescent="0.2">
      <c r="A109" s="293" t="s">
        <v>85</v>
      </c>
      <c r="B109" s="293"/>
      <c r="C109" s="293"/>
      <c r="D109" s="293"/>
      <c r="E109" s="293"/>
      <c r="F109" s="293"/>
      <c r="G109" s="7">
        <v>101</v>
      </c>
      <c r="H109" s="89">
        <v>0</v>
      </c>
      <c r="I109" s="89">
        <v>0</v>
      </c>
    </row>
    <row r="110" spans="1:9" ht="21.6" customHeight="1" x14ac:dyDescent="0.2">
      <c r="A110" s="293" t="s">
        <v>86</v>
      </c>
      <c r="B110" s="293"/>
      <c r="C110" s="293"/>
      <c r="D110" s="293"/>
      <c r="E110" s="293"/>
      <c r="F110" s="293"/>
      <c r="G110" s="7">
        <v>102</v>
      </c>
      <c r="H110" s="89">
        <v>0</v>
      </c>
      <c r="I110" s="89">
        <v>0</v>
      </c>
    </row>
    <row r="111" spans="1:9" ht="12.75" customHeight="1" x14ac:dyDescent="0.2">
      <c r="A111" s="293" t="s">
        <v>87</v>
      </c>
      <c r="B111" s="293"/>
      <c r="C111" s="293"/>
      <c r="D111" s="293"/>
      <c r="E111" s="293"/>
      <c r="F111" s="293"/>
      <c r="G111" s="7">
        <v>103</v>
      </c>
      <c r="H111" s="89">
        <v>0</v>
      </c>
      <c r="I111" s="89">
        <v>0</v>
      </c>
    </row>
    <row r="112" spans="1:9" ht="12.75" customHeight="1" x14ac:dyDescent="0.2">
      <c r="A112" s="293" t="s">
        <v>88</v>
      </c>
      <c r="B112" s="293"/>
      <c r="C112" s="293"/>
      <c r="D112" s="293"/>
      <c r="E112" s="293"/>
      <c r="F112" s="293"/>
      <c r="G112" s="7">
        <v>104</v>
      </c>
      <c r="H112" s="89">
        <v>35646587</v>
      </c>
      <c r="I112" s="89">
        <v>42261648</v>
      </c>
    </row>
    <row r="113" spans="1:9" ht="12.75" customHeight="1" x14ac:dyDescent="0.2">
      <c r="A113" s="293" t="s">
        <v>89</v>
      </c>
      <c r="B113" s="293"/>
      <c r="C113" s="293"/>
      <c r="D113" s="293"/>
      <c r="E113" s="293"/>
      <c r="F113" s="293"/>
      <c r="G113" s="7">
        <v>105</v>
      </c>
      <c r="H113" s="89">
        <v>0</v>
      </c>
      <c r="I113" s="89">
        <v>0</v>
      </c>
    </row>
    <row r="114" spans="1:9" ht="12.75" customHeight="1" x14ac:dyDescent="0.2">
      <c r="A114" s="293" t="s">
        <v>90</v>
      </c>
      <c r="B114" s="293"/>
      <c r="C114" s="293"/>
      <c r="D114" s="293"/>
      <c r="E114" s="293"/>
      <c r="F114" s="293"/>
      <c r="G114" s="7">
        <v>106</v>
      </c>
      <c r="H114" s="89">
        <v>0</v>
      </c>
      <c r="I114" s="89">
        <v>0</v>
      </c>
    </row>
    <row r="115" spans="1:9" ht="12.75" customHeight="1" x14ac:dyDescent="0.2">
      <c r="A115" s="293" t="s">
        <v>91</v>
      </c>
      <c r="B115" s="293"/>
      <c r="C115" s="293"/>
      <c r="D115" s="293"/>
      <c r="E115" s="293"/>
      <c r="F115" s="293"/>
      <c r="G115" s="7">
        <v>107</v>
      </c>
      <c r="H115" s="89">
        <v>932000</v>
      </c>
      <c r="I115" s="89">
        <v>642043</v>
      </c>
    </row>
    <row r="116" spans="1:9" ht="12.75" customHeight="1" x14ac:dyDescent="0.2">
      <c r="A116" s="293" t="s">
        <v>92</v>
      </c>
      <c r="B116" s="293"/>
      <c r="C116" s="293"/>
      <c r="D116" s="293"/>
      <c r="E116" s="293"/>
      <c r="F116" s="293"/>
      <c r="G116" s="7">
        <v>108</v>
      </c>
      <c r="H116" s="89">
        <v>17037259</v>
      </c>
      <c r="I116" s="89">
        <v>12744370</v>
      </c>
    </row>
    <row r="117" spans="1:9" ht="12.75" customHeight="1" x14ac:dyDescent="0.2">
      <c r="A117" s="293" t="s">
        <v>93</v>
      </c>
      <c r="B117" s="293"/>
      <c r="C117" s="293"/>
      <c r="D117" s="293"/>
      <c r="E117" s="293"/>
      <c r="F117" s="293"/>
      <c r="G117" s="7">
        <v>109</v>
      </c>
      <c r="H117" s="89">
        <v>4035574</v>
      </c>
      <c r="I117" s="89">
        <v>3846098</v>
      </c>
    </row>
    <row r="118" spans="1:9" ht="12.75" customHeight="1" x14ac:dyDescent="0.2">
      <c r="A118" s="295" t="s">
        <v>434</v>
      </c>
      <c r="B118" s="295"/>
      <c r="C118" s="295"/>
      <c r="D118" s="295"/>
      <c r="E118" s="295"/>
      <c r="F118" s="295"/>
      <c r="G118" s="8">
        <v>110</v>
      </c>
      <c r="H118" s="90">
        <f>SUM(H119:H132)</f>
        <v>595539882</v>
      </c>
      <c r="I118" s="90">
        <f>SUM(I119:I132)</f>
        <v>647962687</v>
      </c>
    </row>
    <row r="119" spans="1:9" ht="12.75" customHeight="1" x14ac:dyDescent="0.2">
      <c r="A119" s="293" t="s">
        <v>83</v>
      </c>
      <c r="B119" s="293"/>
      <c r="C119" s="293"/>
      <c r="D119" s="293"/>
      <c r="E119" s="293"/>
      <c r="F119" s="293"/>
      <c r="G119" s="7">
        <v>111</v>
      </c>
      <c r="H119" s="89">
        <v>0</v>
      </c>
      <c r="I119" s="89">
        <v>0</v>
      </c>
    </row>
    <row r="120" spans="1:9" ht="22.15" customHeight="1" x14ac:dyDescent="0.2">
      <c r="A120" s="293" t="s">
        <v>84</v>
      </c>
      <c r="B120" s="293"/>
      <c r="C120" s="293"/>
      <c r="D120" s="293"/>
      <c r="E120" s="293"/>
      <c r="F120" s="293"/>
      <c r="G120" s="7">
        <v>112</v>
      </c>
      <c r="H120" s="89">
        <v>0</v>
      </c>
      <c r="I120" s="89">
        <v>0</v>
      </c>
    </row>
    <row r="121" spans="1:9" ht="12.75" customHeight="1" x14ac:dyDescent="0.2">
      <c r="A121" s="293" t="s">
        <v>85</v>
      </c>
      <c r="B121" s="293"/>
      <c r="C121" s="293"/>
      <c r="D121" s="293"/>
      <c r="E121" s="293"/>
      <c r="F121" s="293"/>
      <c r="G121" s="7">
        <v>113</v>
      </c>
      <c r="H121" s="89">
        <v>17282675</v>
      </c>
      <c r="I121" s="89">
        <v>12762276</v>
      </c>
    </row>
    <row r="122" spans="1:9" ht="23.45" customHeight="1" x14ac:dyDescent="0.2">
      <c r="A122" s="293" t="s">
        <v>86</v>
      </c>
      <c r="B122" s="293"/>
      <c r="C122" s="293"/>
      <c r="D122" s="293"/>
      <c r="E122" s="293"/>
      <c r="F122" s="293"/>
      <c r="G122" s="7">
        <v>114</v>
      </c>
      <c r="H122" s="89">
        <v>0</v>
      </c>
      <c r="I122" s="89">
        <v>0</v>
      </c>
    </row>
    <row r="123" spans="1:9" ht="12.75" customHeight="1" x14ac:dyDescent="0.2">
      <c r="A123" s="293" t="s">
        <v>87</v>
      </c>
      <c r="B123" s="293"/>
      <c r="C123" s="293"/>
      <c r="D123" s="293"/>
      <c r="E123" s="293"/>
      <c r="F123" s="293"/>
      <c r="G123" s="7">
        <v>115</v>
      </c>
      <c r="H123" s="89">
        <v>0</v>
      </c>
      <c r="I123" s="89">
        <v>794671</v>
      </c>
    </row>
    <row r="124" spans="1:9" ht="12.75" customHeight="1" x14ac:dyDescent="0.2">
      <c r="A124" s="293" t="s">
        <v>88</v>
      </c>
      <c r="B124" s="293"/>
      <c r="C124" s="293"/>
      <c r="D124" s="293"/>
      <c r="E124" s="293"/>
      <c r="F124" s="293"/>
      <c r="G124" s="7">
        <v>116</v>
      </c>
      <c r="H124" s="89">
        <v>19920519</v>
      </c>
      <c r="I124" s="89">
        <v>22806195</v>
      </c>
    </row>
    <row r="125" spans="1:9" ht="12.75" customHeight="1" x14ac:dyDescent="0.2">
      <c r="A125" s="293" t="s">
        <v>89</v>
      </c>
      <c r="B125" s="293"/>
      <c r="C125" s="293"/>
      <c r="D125" s="293"/>
      <c r="E125" s="293"/>
      <c r="F125" s="293"/>
      <c r="G125" s="7">
        <v>117</v>
      </c>
      <c r="H125" s="89">
        <v>288407405</v>
      </c>
      <c r="I125" s="89">
        <v>336594805</v>
      </c>
    </row>
    <row r="126" spans="1:9" ht="12.75" customHeight="1" x14ac:dyDescent="0.2">
      <c r="A126" s="293" t="s">
        <v>90</v>
      </c>
      <c r="B126" s="293"/>
      <c r="C126" s="293"/>
      <c r="D126" s="293"/>
      <c r="E126" s="293"/>
      <c r="F126" s="293"/>
      <c r="G126" s="7">
        <v>118</v>
      </c>
      <c r="H126" s="89">
        <v>160452887</v>
      </c>
      <c r="I126" s="89">
        <v>156502990</v>
      </c>
    </row>
    <row r="127" spans="1:9" x14ac:dyDescent="0.2">
      <c r="A127" s="293" t="s">
        <v>91</v>
      </c>
      <c r="B127" s="293"/>
      <c r="C127" s="293"/>
      <c r="D127" s="293"/>
      <c r="E127" s="293"/>
      <c r="F127" s="293"/>
      <c r="G127" s="7">
        <v>119</v>
      </c>
      <c r="H127" s="89">
        <v>211000</v>
      </c>
      <c r="I127" s="89">
        <v>289578</v>
      </c>
    </row>
    <row r="128" spans="1:9" x14ac:dyDescent="0.2">
      <c r="A128" s="293" t="s">
        <v>94</v>
      </c>
      <c r="B128" s="293"/>
      <c r="C128" s="293"/>
      <c r="D128" s="293"/>
      <c r="E128" s="293"/>
      <c r="F128" s="293"/>
      <c r="G128" s="7">
        <v>120</v>
      </c>
      <c r="H128" s="89">
        <v>26199133</v>
      </c>
      <c r="I128" s="89">
        <v>24631234</v>
      </c>
    </row>
    <row r="129" spans="1:9" x14ac:dyDescent="0.2">
      <c r="A129" s="293" t="s">
        <v>95</v>
      </c>
      <c r="B129" s="293"/>
      <c r="C129" s="293"/>
      <c r="D129" s="293"/>
      <c r="E129" s="293"/>
      <c r="F129" s="293"/>
      <c r="G129" s="7">
        <v>121</v>
      </c>
      <c r="H129" s="89">
        <v>37717307</v>
      </c>
      <c r="I129" s="89">
        <v>29235480</v>
      </c>
    </row>
    <row r="130" spans="1:9" x14ac:dyDescent="0.2">
      <c r="A130" s="293" t="s">
        <v>96</v>
      </c>
      <c r="B130" s="293"/>
      <c r="C130" s="293"/>
      <c r="D130" s="293"/>
      <c r="E130" s="293"/>
      <c r="F130" s="293"/>
      <c r="G130" s="7">
        <v>122</v>
      </c>
      <c r="H130" s="89">
        <v>82992</v>
      </c>
      <c r="I130" s="89">
        <v>13509725</v>
      </c>
    </row>
    <row r="131" spans="1:9" x14ac:dyDescent="0.2">
      <c r="A131" s="293" t="s">
        <v>97</v>
      </c>
      <c r="B131" s="293"/>
      <c r="C131" s="293"/>
      <c r="D131" s="293"/>
      <c r="E131" s="293"/>
      <c r="F131" s="293"/>
      <c r="G131" s="7">
        <v>123</v>
      </c>
      <c r="H131" s="89">
        <v>0</v>
      </c>
      <c r="I131" s="89">
        <v>0</v>
      </c>
    </row>
    <row r="132" spans="1:9" x14ac:dyDescent="0.2">
      <c r="A132" s="293" t="s">
        <v>98</v>
      </c>
      <c r="B132" s="293"/>
      <c r="C132" s="293"/>
      <c r="D132" s="293"/>
      <c r="E132" s="293"/>
      <c r="F132" s="293"/>
      <c r="G132" s="7">
        <v>124</v>
      </c>
      <c r="H132" s="89">
        <v>45265964</v>
      </c>
      <c r="I132" s="89">
        <v>50835733</v>
      </c>
    </row>
    <row r="133" spans="1:9" ht="22.15" customHeight="1" x14ac:dyDescent="0.2">
      <c r="A133" s="294" t="s">
        <v>99</v>
      </c>
      <c r="B133" s="294"/>
      <c r="C133" s="294"/>
      <c r="D133" s="294"/>
      <c r="E133" s="294"/>
      <c r="F133" s="294"/>
      <c r="G133" s="7">
        <v>125</v>
      </c>
      <c r="H133" s="89">
        <v>90813270</v>
      </c>
      <c r="I133" s="89">
        <v>74383560</v>
      </c>
    </row>
    <row r="134" spans="1:9" ht="12.75" customHeight="1" x14ac:dyDescent="0.2">
      <c r="A134" s="295" t="s">
        <v>435</v>
      </c>
      <c r="B134" s="295"/>
      <c r="C134" s="295"/>
      <c r="D134" s="295"/>
      <c r="E134" s="295"/>
      <c r="F134" s="295"/>
      <c r="G134" s="8">
        <v>126</v>
      </c>
      <c r="H134" s="90">
        <f>H75+H99+H106+H118+H133</f>
        <v>1622328777</v>
      </c>
      <c r="I134" s="90">
        <f>I75+I99+I106+I118+I133</f>
        <v>1791557305</v>
      </c>
    </row>
    <row r="135" spans="1:9" x14ac:dyDescent="0.2">
      <c r="A135" s="294" t="s">
        <v>100</v>
      </c>
      <c r="B135" s="294"/>
      <c r="C135" s="294"/>
      <c r="D135" s="294"/>
      <c r="E135" s="294"/>
      <c r="F135" s="294"/>
      <c r="G135" s="7">
        <v>127</v>
      </c>
      <c r="H135" s="89">
        <v>1797511206</v>
      </c>
      <c r="I135" s="89">
        <v>1973355579</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oddHeader>&amp;C&amp;"Aptos"&amp;10&amp;K000000 Interno&amp;1#_x000D_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25" zoomScale="80" zoomScaleNormal="115" zoomScaleSheetLayoutView="80" workbookViewId="0">
      <selection activeCell="H113" sqref="H113:H11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330" t="s">
        <v>102</v>
      </c>
      <c r="B1" s="331"/>
      <c r="C1" s="331"/>
      <c r="D1" s="331"/>
      <c r="E1" s="331"/>
      <c r="F1" s="331"/>
      <c r="G1" s="331"/>
      <c r="H1" s="331"/>
      <c r="I1" s="331"/>
    </row>
    <row r="2" spans="1:11" x14ac:dyDescent="0.2">
      <c r="A2" s="332" t="s">
        <v>637</v>
      </c>
      <c r="B2" s="333"/>
      <c r="C2" s="333"/>
      <c r="D2" s="333"/>
      <c r="E2" s="333"/>
      <c r="F2" s="333"/>
      <c r="G2" s="333"/>
      <c r="H2" s="333"/>
      <c r="I2" s="333"/>
    </row>
    <row r="3" spans="1:11" x14ac:dyDescent="0.2">
      <c r="A3" s="334" t="s">
        <v>438</v>
      </c>
      <c r="B3" s="335"/>
      <c r="C3" s="335"/>
      <c r="D3" s="335"/>
      <c r="E3" s="335"/>
      <c r="F3" s="335"/>
      <c r="G3" s="335"/>
      <c r="H3" s="335"/>
      <c r="I3" s="335"/>
      <c r="J3" s="336"/>
      <c r="K3" s="336"/>
    </row>
    <row r="4" spans="1:11" x14ac:dyDescent="0.2">
      <c r="A4" s="337" t="s">
        <v>486</v>
      </c>
      <c r="B4" s="338"/>
      <c r="C4" s="338"/>
      <c r="D4" s="338"/>
      <c r="E4" s="338"/>
      <c r="F4" s="338"/>
      <c r="G4" s="338"/>
      <c r="H4" s="338"/>
      <c r="I4" s="338"/>
      <c r="J4" s="339"/>
      <c r="K4" s="339"/>
    </row>
    <row r="5" spans="1:11" ht="22.15" customHeight="1" x14ac:dyDescent="0.2">
      <c r="A5" s="340" t="s">
        <v>2</v>
      </c>
      <c r="B5" s="341"/>
      <c r="C5" s="341"/>
      <c r="D5" s="341"/>
      <c r="E5" s="341"/>
      <c r="F5" s="341"/>
      <c r="G5" s="340" t="s">
        <v>103</v>
      </c>
      <c r="H5" s="342" t="s">
        <v>299</v>
      </c>
      <c r="I5" s="343"/>
      <c r="J5" s="342" t="s">
        <v>278</v>
      </c>
      <c r="K5" s="343"/>
    </row>
    <row r="6" spans="1:11" x14ac:dyDescent="0.2">
      <c r="A6" s="341"/>
      <c r="B6" s="341"/>
      <c r="C6" s="341"/>
      <c r="D6" s="341"/>
      <c r="E6" s="341"/>
      <c r="F6" s="341"/>
      <c r="G6" s="341"/>
      <c r="H6" s="23" t="s">
        <v>292</v>
      </c>
      <c r="I6" s="23" t="s">
        <v>293</v>
      </c>
      <c r="J6" s="23" t="s">
        <v>292</v>
      </c>
      <c r="K6" s="23" t="s">
        <v>293</v>
      </c>
    </row>
    <row r="7" spans="1:11" x14ac:dyDescent="0.2">
      <c r="A7" s="328">
        <v>1</v>
      </c>
      <c r="B7" s="329"/>
      <c r="C7" s="329"/>
      <c r="D7" s="329"/>
      <c r="E7" s="329"/>
      <c r="F7" s="329"/>
      <c r="G7" s="24">
        <v>2</v>
      </c>
      <c r="H7" s="23">
        <v>3</v>
      </c>
      <c r="I7" s="23">
        <v>4</v>
      </c>
      <c r="J7" s="23">
        <v>5</v>
      </c>
      <c r="K7" s="23">
        <v>6</v>
      </c>
    </row>
    <row r="8" spans="1:11" ht="12.75" customHeight="1" x14ac:dyDescent="0.2">
      <c r="A8" s="324" t="s">
        <v>348</v>
      </c>
      <c r="B8" s="324"/>
      <c r="C8" s="324"/>
      <c r="D8" s="324"/>
      <c r="E8" s="324"/>
      <c r="F8" s="324"/>
      <c r="G8" s="8">
        <v>1</v>
      </c>
      <c r="H8" s="93">
        <f>SUM(H9:H13)</f>
        <v>643304582</v>
      </c>
      <c r="I8" s="93">
        <f>SUM(I9:I13)</f>
        <v>333091670</v>
      </c>
      <c r="J8" s="93">
        <f>SUM(J9:J13)</f>
        <v>733873281</v>
      </c>
      <c r="K8" s="93">
        <f>SUM(K9:K13)</f>
        <v>396573021</v>
      </c>
    </row>
    <row r="9" spans="1:11" ht="12.75" customHeight="1" x14ac:dyDescent="0.2">
      <c r="A9" s="293" t="s">
        <v>115</v>
      </c>
      <c r="B9" s="293"/>
      <c r="C9" s="293"/>
      <c r="D9" s="293"/>
      <c r="E9" s="293"/>
      <c r="F9" s="293"/>
      <c r="G9" s="7">
        <v>2</v>
      </c>
      <c r="H9" s="94">
        <v>0</v>
      </c>
      <c r="I9" s="94">
        <v>0</v>
      </c>
      <c r="J9" s="94">
        <v>0</v>
      </c>
      <c r="K9" s="94">
        <v>0</v>
      </c>
    </row>
    <row r="10" spans="1:11" ht="12.75" customHeight="1" x14ac:dyDescent="0.2">
      <c r="A10" s="293" t="s">
        <v>436</v>
      </c>
      <c r="B10" s="293"/>
      <c r="C10" s="293"/>
      <c r="D10" s="293"/>
      <c r="E10" s="293"/>
      <c r="F10" s="293"/>
      <c r="G10" s="7">
        <v>3</v>
      </c>
      <c r="H10" s="94">
        <v>636749647</v>
      </c>
      <c r="I10" s="94">
        <v>330599846</v>
      </c>
      <c r="J10" s="94">
        <v>724927074</v>
      </c>
      <c r="K10" s="94">
        <v>394409514</v>
      </c>
    </row>
    <row r="11" spans="1:11" ht="12.75" customHeight="1" x14ac:dyDescent="0.2">
      <c r="A11" s="293" t="s">
        <v>116</v>
      </c>
      <c r="B11" s="293"/>
      <c r="C11" s="293"/>
      <c r="D11" s="293"/>
      <c r="E11" s="293"/>
      <c r="F11" s="293"/>
      <c r="G11" s="7">
        <v>4</v>
      </c>
      <c r="H11" s="94">
        <v>0</v>
      </c>
      <c r="I11" s="94">
        <v>0</v>
      </c>
      <c r="J11" s="94">
        <v>0</v>
      </c>
      <c r="K11" s="94">
        <v>0</v>
      </c>
    </row>
    <row r="12" spans="1:11" ht="12.75" customHeight="1" x14ac:dyDescent="0.2">
      <c r="A12" s="293" t="s">
        <v>117</v>
      </c>
      <c r="B12" s="293"/>
      <c r="C12" s="293"/>
      <c r="D12" s="293"/>
      <c r="E12" s="293"/>
      <c r="F12" s="293"/>
      <c r="G12" s="7">
        <v>5</v>
      </c>
      <c r="H12" s="94">
        <v>0</v>
      </c>
      <c r="I12" s="94">
        <v>0</v>
      </c>
      <c r="J12" s="94">
        <v>0</v>
      </c>
      <c r="K12" s="94">
        <v>0</v>
      </c>
    </row>
    <row r="13" spans="1:11" ht="12.75" customHeight="1" x14ac:dyDescent="0.2">
      <c r="A13" s="293" t="s">
        <v>118</v>
      </c>
      <c r="B13" s="293"/>
      <c r="C13" s="293"/>
      <c r="D13" s="293"/>
      <c r="E13" s="293"/>
      <c r="F13" s="293"/>
      <c r="G13" s="7">
        <v>6</v>
      </c>
      <c r="H13" s="94">
        <v>6554935</v>
      </c>
      <c r="I13" s="94">
        <v>2491824</v>
      </c>
      <c r="J13" s="94">
        <v>8946207</v>
      </c>
      <c r="K13" s="94">
        <v>2163507</v>
      </c>
    </row>
    <row r="14" spans="1:11" ht="12.75" customHeight="1" x14ac:dyDescent="0.2">
      <c r="A14" s="324" t="s">
        <v>349</v>
      </c>
      <c r="B14" s="324"/>
      <c r="C14" s="324"/>
      <c r="D14" s="324"/>
      <c r="E14" s="324"/>
      <c r="F14" s="324"/>
      <c r="G14" s="8">
        <v>7</v>
      </c>
      <c r="H14" s="93">
        <f>H15+H16+H20+H24+H25+H26+H29+H36</f>
        <v>516765016</v>
      </c>
      <c r="I14" s="93">
        <f>I15+I16+I20+I24+I25+I26+I29+I36</f>
        <v>269563539</v>
      </c>
      <c r="J14" s="93">
        <f>J15+J16+J20+J24+J25+J26+J29+J36</f>
        <v>576328802</v>
      </c>
      <c r="K14" s="93">
        <f>K15+K16+K20+K24+K25+K26+K29+K36</f>
        <v>310387916</v>
      </c>
    </row>
    <row r="15" spans="1:11" ht="12.75" customHeight="1" x14ac:dyDescent="0.2">
      <c r="A15" s="293" t="s">
        <v>104</v>
      </c>
      <c r="B15" s="293"/>
      <c r="C15" s="293"/>
      <c r="D15" s="293"/>
      <c r="E15" s="293"/>
      <c r="F15" s="293"/>
      <c r="G15" s="7">
        <v>8</v>
      </c>
      <c r="H15" s="94">
        <v>-2943914</v>
      </c>
      <c r="I15" s="94">
        <v>2895573</v>
      </c>
      <c r="J15" s="94">
        <v>-23355455</v>
      </c>
      <c r="K15" s="94">
        <v>-6735157</v>
      </c>
    </row>
    <row r="16" spans="1:11" ht="12.75" customHeight="1" x14ac:dyDescent="0.2">
      <c r="A16" s="297" t="s">
        <v>418</v>
      </c>
      <c r="B16" s="297"/>
      <c r="C16" s="297"/>
      <c r="D16" s="297"/>
      <c r="E16" s="297"/>
      <c r="F16" s="297"/>
      <c r="G16" s="8">
        <v>9</v>
      </c>
      <c r="H16" s="93">
        <f>SUM(H17:H19)</f>
        <v>363583307</v>
      </c>
      <c r="I16" s="93">
        <f>SUM(I17:I19)</f>
        <v>182611445</v>
      </c>
      <c r="J16" s="93">
        <f>SUM(J17:J19)</f>
        <v>400045432</v>
      </c>
      <c r="K16" s="93">
        <f>SUM(K17:K19)</f>
        <v>214356205</v>
      </c>
    </row>
    <row r="17" spans="1:11" ht="12.75" customHeight="1" x14ac:dyDescent="0.2">
      <c r="A17" s="327" t="s">
        <v>119</v>
      </c>
      <c r="B17" s="327"/>
      <c r="C17" s="327"/>
      <c r="D17" s="327"/>
      <c r="E17" s="327"/>
      <c r="F17" s="327"/>
      <c r="G17" s="7">
        <v>10</v>
      </c>
      <c r="H17" s="94">
        <v>272877313</v>
      </c>
      <c r="I17" s="94">
        <v>133935778</v>
      </c>
      <c r="J17" s="94">
        <v>280869380</v>
      </c>
      <c r="K17" s="94">
        <v>148549739</v>
      </c>
    </row>
    <row r="18" spans="1:11" ht="12.75" customHeight="1" x14ac:dyDescent="0.2">
      <c r="A18" s="327" t="s">
        <v>120</v>
      </c>
      <c r="B18" s="327"/>
      <c r="C18" s="327"/>
      <c r="D18" s="327"/>
      <c r="E18" s="327"/>
      <c r="F18" s="327"/>
      <c r="G18" s="7">
        <v>11</v>
      </c>
      <c r="H18" s="94">
        <v>22015982</v>
      </c>
      <c r="I18" s="94">
        <v>9927754</v>
      </c>
      <c r="J18" s="94">
        <v>28759992</v>
      </c>
      <c r="K18" s="94">
        <v>17510930</v>
      </c>
    </row>
    <row r="19" spans="1:11" ht="12.75" customHeight="1" x14ac:dyDescent="0.2">
      <c r="A19" s="327" t="s">
        <v>121</v>
      </c>
      <c r="B19" s="327"/>
      <c r="C19" s="327"/>
      <c r="D19" s="327"/>
      <c r="E19" s="327"/>
      <c r="F19" s="327"/>
      <c r="G19" s="7">
        <v>12</v>
      </c>
      <c r="H19" s="94">
        <v>68690012</v>
      </c>
      <c r="I19" s="94">
        <v>38747913</v>
      </c>
      <c r="J19" s="94">
        <v>90416060</v>
      </c>
      <c r="K19" s="94">
        <v>48295536</v>
      </c>
    </row>
    <row r="20" spans="1:11" ht="12.75" customHeight="1" x14ac:dyDescent="0.2">
      <c r="A20" s="297" t="s">
        <v>419</v>
      </c>
      <c r="B20" s="297"/>
      <c r="C20" s="297"/>
      <c r="D20" s="297"/>
      <c r="E20" s="297"/>
      <c r="F20" s="297"/>
      <c r="G20" s="8">
        <v>13</v>
      </c>
      <c r="H20" s="93">
        <f>SUM(H21:H23)</f>
        <v>108015520</v>
      </c>
      <c r="I20" s="93">
        <f>SUM(I21:I23)</f>
        <v>57029135</v>
      </c>
      <c r="J20" s="93">
        <f>SUM(J21:J23)</f>
        <v>138825050</v>
      </c>
      <c r="K20" s="93">
        <f>SUM(K21:K23)</f>
        <v>72853643</v>
      </c>
    </row>
    <row r="21" spans="1:11" ht="12.75" customHeight="1" x14ac:dyDescent="0.2">
      <c r="A21" s="327" t="s">
        <v>105</v>
      </c>
      <c r="B21" s="327"/>
      <c r="C21" s="327"/>
      <c r="D21" s="327"/>
      <c r="E21" s="327"/>
      <c r="F21" s="327"/>
      <c r="G21" s="7">
        <v>14</v>
      </c>
      <c r="H21" s="94">
        <v>68841460</v>
      </c>
      <c r="I21" s="94">
        <v>36411070</v>
      </c>
      <c r="J21" s="94">
        <v>86623620</v>
      </c>
      <c r="K21" s="94">
        <v>45815943</v>
      </c>
    </row>
    <row r="22" spans="1:11" ht="12.75" customHeight="1" x14ac:dyDescent="0.2">
      <c r="A22" s="327" t="s">
        <v>106</v>
      </c>
      <c r="B22" s="327"/>
      <c r="C22" s="327"/>
      <c r="D22" s="327"/>
      <c r="E22" s="327"/>
      <c r="F22" s="327"/>
      <c r="G22" s="7">
        <v>15</v>
      </c>
      <c r="H22" s="94">
        <v>26180139</v>
      </c>
      <c r="I22" s="94">
        <v>13776081</v>
      </c>
      <c r="J22" s="94">
        <v>35071751</v>
      </c>
      <c r="K22" s="94">
        <v>18175824</v>
      </c>
    </row>
    <row r="23" spans="1:11" ht="12.75" customHeight="1" x14ac:dyDescent="0.2">
      <c r="A23" s="327" t="s">
        <v>107</v>
      </c>
      <c r="B23" s="327"/>
      <c r="C23" s="327"/>
      <c r="D23" s="327"/>
      <c r="E23" s="327"/>
      <c r="F23" s="327"/>
      <c r="G23" s="7">
        <v>16</v>
      </c>
      <c r="H23" s="94">
        <v>12993921</v>
      </c>
      <c r="I23" s="94">
        <v>6841984</v>
      </c>
      <c r="J23" s="94">
        <v>17129679</v>
      </c>
      <c r="K23" s="94">
        <v>8861876</v>
      </c>
    </row>
    <row r="24" spans="1:11" ht="12.75" customHeight="1" x14ac:dyDescent="0.2">
      <c r="A24" s="293" t="s">
        <v>108</v>
      </c>
      <c r="B24" s="293"/>
      <c r="C24" s="293"/>
      <c r="D24" s="293"/>
      <c r="E24" s="293"/>
      <c r="F24" s="293"/>
      <c r="G24" s="7">
        <v>17</v>
      </c>
      <c r="H24" s="94">
        <v>12979872</v>
      </c>
      <c r="I24" s="94">
        <v>6442021</v>
      </c>
      <c r="J24" s="94">
        <v>15806490</v>
      </c>
      <c r="K24" s="94">
        <v>8108098</v>
      </c>
    </row>
    <row r="25" spans="1:11" ht="12.75" customHeight="1" x14ac:dyDescent="0.2">
      <c r="A25" s="293" t="s">
        <v>109</v>
      </c>
      <c r="B25" s="293"/>
      <c r="C25" s="293"/>
      <c r="D25" s="293"/>
      <c r="E25" s="293"/>
      <c r="F25" s="293"/>
      <c r="G25" s="7">
        <v>18</v>
      </c>
      <c r="H25" s="94">
        <v>34416256</v>
      </c>
      <c r="I25" s="94">
        <v>19982816</v>
      </c>
      <c r="J25" s="94">
        <v>40975484</v>
      </c>
      <c r="K25" s="94">
        <v>20407088</v>
      </c>
    </row>
    <row r="26" spans="1:11" ht="12.75" customHeight="1" x14ac:dyDescent="0.2">
      <c r="A26" s="297" t="s">
        <v>420</v>
      </c>
      <c r="B26" s="297"/>
      <c r="C26" s="297"/>
      <c r="D26" s="297"/>
      <c r="E26" s="297"/>
      <c r="F26" s="297"/>
      <c r="G26" s="8">
        <v>19</v>
      </c>
      <c r="H26" s="93">
        <f>H27+H28</f>
        <v>-8307</v>
      </c>
      <c r="I26" s="93">
        <f>I27+I28</f>
        <v>-12257</v>
      </c>
      <c r="J26" s="93">
        <f>J27+J28</f>
        <v>162012</v>
      </c>
      <c r="K26" s="93">
        <f>K27+K28</f>
        <v>201417</v>
      </c>
    </row>
    <row r="27" spans="1:11" ht="12.75" customHeight="1" x14ac:dyDescent="0.2">
      <c r="A27" s="327" t="s">
        <v>122</v>
      </c>
      <c r="B27" s="327"/>
      <c r="C27" s="327"/>
      <c r="D27" s="327"/>
      <c r="E27" s="327"/>
      <c r="F27" s="327"/>
      <c r="G27" s="7">
        <v>20</v>
      </c>
      <c r="H27" s="94">
        <v>1293</v>
      </c>
      <c r="I27" s="94">
        <v>777</v>
      </c>
      <c r="J27" s="94">
        <v>124961</v>
      </c>
      <c r="K27" s="94">
        <v>100866</v>
      </c>
    </row>
    <row r="28" spans="1:11" ht="12.75" customHeight="1" x14ac:dyDescent="0.2">
      <c r="A28" s="327" t="s">
        <v>123</v>
      </c>
      <c r="B28" s="327"/>
      <c r="C28" s="327"/>
      <c r="D28" s="327"/>
      <c r="E28" s="327"/>
      <c r="F28" s="327"/>
      <c r="G28" s="7">
        <v>21</v>
      </c>
      <c r="H28" s="94">
        <v>-9600</v>
      </c>
      <c r="I28" s="94">
        <v>-13034</v>
      </c>
      <c r="J28" s="94">
        <v>37051</v>
      </c>
      <c r="K28" s="94">
        <v>100551</v>
      </c>
    </row>
    <row r="29" spans="1:11" ht="12.75" customHeight="1" x14ac:dyDescent="0.2">
      <c r="A29" s="297" t="s">
        <v>421</v>
      </c>
      <c r="B29" s="297"/>
      <c r="C29" s="297"/>
      <c r="D29" s="297"/>
      <c r="E29" s="297"/>
      <c r="F29" s="297"/>
      <c r="G29" s="8">
        <v>22</v>
      </c>
      <c r="H29" s="93">
        <f>SUM(H30:H35)</f>
        <v>-1017668</v>
      </c>
      <c r="I29" s="93">
        <f>SUM(I30:I35)</f>
        <v>-428627</v>
      </c>
      <c r="J29" s="93">
        <f>SUM(J30:J35)</f>
        <v>115915</v>
      </c>
      <c r="K29" s="93">
        <f>SUM(K30:K35)</f>
        <v>-550507</v>
      </c>
    </row>
    <row r="30" spans="1:11" ht="12.75" customHeight="1" x14ac:dyDescent="0.2">
      <c r="A30" s="327" t="s">
        <v>124</v>
      </c>
      <c r="B30" s="327"/>
      <c r="C30" s="327"/>
      <c r="D30" s="327"/>
      <c r="E30" s="327"/>
      <c r="F30" s="327"/>
      <c r="G30" s="7">
        <v>23</v>
      </c>
      <c r="H30" s="94">
        <v>-368513</v>
      </c>
      <c r="I30" s="94">
        <v>-123450</v>
      </c>
      <c r="J30" s="94">
        <v>-30393</v>
      </c>
      <c r="K30" s="94">
        <v>-15664</v>
      </c>
    </row>
    <row r="31" spans="1:11" ht="12.75" customHeight="1" x14ac:dyDescent="0.2">
      <c r="A31" s="327" t="s">
        <v>125</v>
      </c>
      <c r="B31" s="327"/>
      <c r="C31" s="327"/>
      <c r="D31" s="327"/>
      <c r="E31" s="327"/>
      <c r="F31" s="327"/>
      <c r="G31" s="7">
        <v>24</v>
      </c>
      <c r="H31" s="94">
        <v>0</v>
      </c>
      <c r="I31" s="94">
        <v>0</v>
      </c>
      <c r="J31" s="94">
        <v>0</v>
      </c>
      <c r="K31" s="94">
        <v>0</v>
      </c>
    </row>
    <row r="32" spans="1:11" ht="12.75" customHeight="1" x14ac:dyDescent="0.2">
      <c r="A32" s="327" t="s">
        <v>126</v>
      </c>
      <c r="B32" s="327"/>
      <c r="C32" s="327"/>
      <c r="D32" s="327"/>
      <c r="E32" s="327"/>
      <c r="F32" s="327"/>
      <c r="G32" s="7">
        <v>25</v>
      </c>
      <c r="H32" s="94">
        <v>1660</v>
      </c>
      <c r="I32" s="94">
        <v>43</v>
      </c>
      <c r="J32" s="94">
        <v>1655</v>
      </c>
      <c r="K32" s="94">
        <v>20</v>
      </c>
    </row>
    <row r="33" spans="1:11" ht="12.75" customHeight="1" x14ac:dyDescent="0.2">
      <c r="A33" s="327" t="s">
        <v>127</v>
      </c>
      <c r="B33" s="327"/>
      <c r="C33" s="327"/>
      <c r="D33" s="327"/>
      <c r="E33" s="327"/>
      <c r="F33" s="327"/>
      <c r="G33" s="7">
        <v>26</v>
      </c>
      <c r="H33" s="94">
        <v>0</v>
      </c>
      <c r="I33" s="94">
        <v>0</v>
      </c>
      <c r="J33" s="94">
        <v>0</v>
      </c>
      <c r="K33" s="94">
        <v>0</v>
      </c>
    </row>
    <row r="34" spans="1:11" ht="12.75" customHeight="1" x14ac:dyDescent="0.2">
      <c r="A34" s="327" t="s">
        <v>128</v>
      </c>
      <c r="B34" s="327"/>
      <c r="C34" s="327"/>
      <c r="D34" s="327"/>
      <c r="E34" s="327"/>
      <c r="F34" s="327"/>
      <c r="G34" s="7">
        <v>27</v>
      </c>
      <c r="H34" s="94">
        <v>27890</v>
      </c>
      <c r="I34" s="94">
        <v>280561</v>
      </c>
      <c r="J34" s="94">
        <v>-65604</v>
      </c>
      <c r="K34" s="94">
        <v>-70378</v>
      </c>
    </row>
    <row r="35" spans="1:11" ht="12.75" customHeight="1" x14ac:dyDescent="0.2">
      <c r="A35" s="327" t="s">
        <v>129</v>
      </c>
      <c r="B35" s="327"/>
      <c r="C35" s="327"/>
      <c r="D35" s="327"/>
      <c r="E35" s="327"/>
      <c r="F35" s="327"/>
      <c r="G35" s="7">
        <v>28</v>
      </c>
      <c r="H35" s="94">
        <v>-678705</v>
      </c>
      <c r="I35" s="94">
        <v>-585781</v>
      </c>
      <c r="J35" s="94">
        <v>210257</v>
      </c>
      <c r="K35" s="94">
        <v>-464485</v>
      </c>
    </row>
    <row r="36" spans="1:11" ht="12.75" customHeight="1" x14ac:dyDescent="0.2">
      <c r="A36" s="293" t="s">
        <v>110</v>
      </c>
      <c r="B36" s="293"/>
      <c r="C36" s="293"/>
      <c r="D36" s="293"/>
      <c r="E36" s="293"/>
      <c r="F36" s="293"/>
      <c r="G36" s="7">
        <v>29</v>
      </c>
      <c r="H36" s="94">
        <v>1739950</v>
      </c>
      <c r="I36" s="94">
        <v>1043433</v>
      </c>
      <c r="J36" s="94">
        <v>3753874</v>
      </c>
      <c r="K36" s="94">
        <v>1747129</v>
      </c>
    </row>
    <row r="37" spans="1:11" ht="12.75" customHeight="1" x14ac:dyDescent="0.2">
      <c r="A37" s="324" t="s">
        <v>350</v>
      </c>
      <c r="B37" s="324"/>
      <c r="C37" s="324"/>
      <c r="D37" s="324"/>
      <c r="E37" s="324"/>
      <c r="F37" s="324"/>
      <c r="G37" s="8">
        <v>30</v>
      </c>
      <c r="H37" s="93">
        <f>SUM(H38:H47)</f>
        <v>2147046</v>
      </c>
      <c r="I37" s="93">
        <f>SUM(I38:I47)</f>
        <v>831705</v>
      </c>
      <c r="J37" s="93">
        <f>SUM(J38:J47)</f>
        <v>3260658</v>
      </c>
      <c r="K37" s="93">
        <f>SUM(K38:K47)</f>
        <v>1505996</v>
      </c>
    </row>
    <row r="38" spans="1:11" ht="12.75" customHeight="1" x14ac:dyDescent="0.2">
      <c r="A38" s="293" t="s">
        <v>130</v>
      </c>
      <c r="B38" s="293"/>
      <c r="C38" s="293"/>
      <c r="D38" s="293"/>
      <c r="E38" s="293"/>
      <c r="F38" s="293"/>
      <c r="G38" s="7">
        <v>31</v>
      </c>
      <c r="H38" s="94">
        <v>0</v>
      </c>
      <c r="I38" s="94">
        <v>0</v>
      </c>
      <c r="J38" s="94">
        <v>0</v>
      </c>
      <c r="K38" s="94">
        <v>0</v>
      </c>
    </row>
    <row r="39" spans="1:11" ht="25.15" customHeight="1" x14ac:dyDescent="0.2">
      <c r="A39" s="293" t="s">
        <v>131</v>
      </c>
      <c r="B39" s="293"/>
      <c r="C39" s="293"/>
      <c r="D39" s="293"/>
      <c r="E39" s="293"/>
      <c r="F39" s="293"/>
      <c r="G39" s="7">
        <v>32</v>
      </c>
      <c r="H39" s="94">
        <v>0</v>
      </c>
      <c r="I39" s="94">
        <v>0</v>
      </c>
      <c r="J39" s="94">
        <v>0</v>
      </c>
      <c r="K39" s="94">
        <v>0</v>
      </c>
    </row>
    <row r="40" spans="1:11" ht="25.15" customHeight="1" x14ac:dyDescent="0.2">
      <c r="A40" s="293" t="s">
        <v>132</v>
      </c>
      <c r="B40" s="293"/>
      <c r="C40" s="293"/>
      <c r="D40" s="293"/>
      <c r="E40" s="293"/>
      <c r="F40" s="293"/>
      <c r="G40" s="7">
        <v>33</v>
      </c>
      <c r="H40" s="94">
        <v>0</v>
      </c>
      <c r="I40" s="94">
        <v>0</v>
      </c>
      <c r="J40" s="94">
        <v>0</v>
      </c>
      <c r="K40" s="94">
        <v>0</v>
      </c>
    </row>
    <row r="41" spans="1:11" ht="25.15" customHeight="1" x14ac:dyDescent="0.2">
      <c r="A41" s="293" t="s">
        <v>133</v>
      </c>
      <c r="B41" s="293"/>
      <c r="C41" s="293"/>
      <c r="D41" s="293"/>
      <c r="E41" s="293"/>
      <c r="F41" s="293"/>
      <c r="G41" s="7">
        <v>34</v>
      </c>
      <c r="H41" s="94">
        <v>0</v>
      </c>
      <c r="I41" s="94">
        <v>0</v>
      </c>
      <c r="J41" s="94">
        <v>0</v>
      </c>
      <c r="K41" s="94">
        <v>0</v>
      </c>
    </row>
    <row r="42" spans="1:11" ht="25.15" customHeight="1" x14ac:dyDescent="0.2">
      <c r="A42" s="293" t="s">
        <v>134</v>
      </c>
      <c r="B42" s="293"/>
      <c r="C42" s="293"/>
      <c r="D42" s="293"/>
      <c r="E42" s="293"/>
      <c r="F42" s="293"/>
      <c r="G42" s="7">
        <v>35</v>
      </c>
      <c r="H42" s="94">
        <v>0</v>
      </c>
      <c r="I42" s="94">
        <v>0</v>
      </c>
      <c r="J42" s="94">
        <v>0</v>
      </c>
      <c r="K42" s="94">
        <v>0</v>
      </c>
    </row>
    <row r="43" spans="1:11" ht="12.75" customHeight="1" x14ac:dyDescent="0.2">
      <c r="A43" s="293" t="s">
        <v>135</v>
      </c>
      <c r="B43" s="293"/>
      <c r="C43" s="293"/>
      <c r="D43" s="293"/>
      <c r="E43" s="293"/>
      <c r="F43" s="293"/>
      <c r="G43" s="7">
        <v>36</v>
      </c>
      <c r="H43" s="94">
        <v>173972</v>
      </c>
      <c r="I43" s="94">
        <v>173972</v>
      </c>
      <c r="J43" s="94">
        <v>151896</v>
      </c>
      <c r="K43" s="94">
        <v>151896</v>
      </c>
    </row>
    <row r="44" spans="1:11" ht="12.75" customHeight="1" x14ac:dyDescent="0.2">
      <c r="A44" s="293" t="s">
        <v>136</v>
      </c>
      <c r="B44" s="293"/>
      <c r="C44" s="293"/>
      <c r="D44" s="293"/>
      <c r="E44" s="293"/>
      <c r="F44" s="293"/>
      <c r="G44" s="7">
        <v>37</v>
      </c>
      <c r="H44" s="94">
        <v>1680091</v>
      </c>
      <c r="I44" s="94">
        <v>890277</v>
      </c>
      <c r="J44" s="94">
        <v>1975383</v>
      </c>
      <c r="K44" s="94">
        <v>937667</v>
      </c>
    </row>
    <row r="45" spans="1:11" ht="12.75" customHeight="1" x14ac:dyDescent="0.2">
      <c r="A45" s="293" t="s">
        <v>137</v>
      </c>
      <c r="B45" s="293"/>
      <c r="C45" s="293"/>
      <c r="D45" s="293"/>
      <c r="E45" s="293"/>
      <c r="F45" s="293"/>
      <c r="G45" s="7">
        <v>38</v>
      </c>
      <c r="H45" s="94">
        <v>0</v>
      </c>
      <c r="I45" s="94">
        <v>-376690</v>
      </c>
      <c r="J45" s="94">
        <v>504332</v>
      </c>
      <c r="K45" s="94">
        <v>-176497</v>
      </c>
    </row>
    <row r="46" spans="1:11" ht="12.75" customHeight="1" x14ac:dyDescent="0.2">
      <c r="A46" s="293" t="s">
        <v>138</v>
      </c>
      <c r="B46" s="293"/>
      <c r="C46" s="293"/>
      <c r="D46" s="293"/>
      <c r="E46" s="293"/>
      <c r="F46" s="293"/>
      <c r="G46" s="7">
        <v>39</v>
      </c>
      <c r="H46" s="94">
        <v>182673</v>
      </c>
      <c r="I46" s="94">
        <v>64651</v>
      </c>
      <c r="J46" s="94">
        <v>536391</v>
      </c>
      <c r="K46" s="94">
        <v>536391</v>
      </c>
    </row>
    <row r="47" spans="1:11" ht="12.75" customHeight="1" x14ac:dyDescent="0.2">
      <c r="A47" s="293" t="s">
        <v>139</v>
      </c>
      <c r="B47" s="293"/>
      <c r="C47" s="293"/>
      <c r="D47" s="293"/>
      <c r="E47" s="293"/>
      <c r="F47" s="293"/>
      <c r="G47" s="7">
        <v>40</v>
      </c>
      <c r="H47" s="94">
        <v>110310</v>
      </c>
      <c r="I47" s="94">
        <v>79495</v>
      </c>
      <c r="J47" s="94">
        <v>92656</v>
      </c>
      <c r="K47" s="94">
        <v>56539</v>
      </c>
    </row>
    <row r="48" spans="1:11" ht="12.75" customHeight="1" x14ac:dyDescent="0.2">
      <c r="A48" s="324" t="s">
        <v>351</v>
      </c>
      <c r="B48" s="324"/>
      <c r="C48" s="324"/>
      <c r="D48" s="324"/>
      <c r="E48" s="324"/>
      <c r="F48" s="324"/>
      <c r="G48" s="8">
        <v>41</v>
      </c>
      <c r="H48" s="93">
        <f>SUM(H49:H55)</f>
        <v>2423353</v>
      </c>
      <c r="I48" s="93">
        <f>SUM(I49:I55)</f>
        <v>1885705</v>
      </c>
      <c r="J48" s="93">
        <f>SUM(J49:J55)</f>
        <v>1437680</v>
      </c>
      <c r="K48" s="93">
        <f>SUM(K49:K55)</f>
        <v>893824</v>
      </c>
    </row>
    <row r="49" spans="1:11" ht="25.15" customHeight="1" x14ac:dyDescent="0.2">
      <c r="A49" s="293" t="s">
        <v>140</v>
      </c>
      <c r="B49" s="293"/>
      <c r="C49" s="293"/>
      <c r="D49" s="293"/>
      <c r="E49" s="293"/>
      <c r="F49" s="293"/>
      <c r="G49" s="7">
        <v>42</v>
      </c>
      <c r="H49" s="94">
        <v>0</v>
      </c>
      <c r="I49" s="94">
        <v>0</v>
      </c>
      <c r="J49" s="94">
        <v>0</v>
      </c>
      <c r="K49" s="94">
        <v>0</v>
      </c>
    </row>
    <row r="50" spans="1:11" ht="12.75" customHeight="1" x14ac:dyDescent="0.2">
      <c r="A50" s="317" t="s">
        <v>141</v>
      </c>
      <c r="B50" s="317"/>
      <c r="C50" s="317"/>
      <c r="D50" s="317"/>
      <c r="E50" s="317"/>
      <c r="F50" s="317"/>
      <c r="G50" s="7">
        <v>43</v>
      </c>
      <c r="H50" s="94">
        <v>0</v>
      </c>
      <c r="I50" s="94">
        <v>0</v>
      </c>
      <c r="J50" s="94">
        <v>0</v>
      </c>
      <c r="K50" s="94">
        <v>0</v>
      </c>
    </row>
    <row r="51" spans="1:11" ht="12.75" customHeight="1" x14ac:dyDescent="0.2">
      <c r="A51" s="317" t="s">
        <v>142</v>
      </c>
      <c r="B51" s="317"/>
      <c r="C51" s="317"/>
      <c r="D51" s="317"/>
      <c r="E51" s="317"/>
      <c r="F51" s="317"/>
      <c r="G51" s="7">
        <v>44</v>
      </c>
      <c r="H51" s="94">
        <v>1122720</v>
      </c>
      <c r="I51" s="94">
        <v>589092</v>
      </c>
      <c r="J51" s="94">
        <v>1062426</v>
      </c>
      <c r="K51" s="94">
        <v>572330</v>
      </c>
    </row>
    <row r="52" spans="1:11" ht="12.75" customHeight="1" x14ac:dyDescent="0.2">
      <c r="A52" s="317" t="s">
        <v>143</v>
      </c>
      <c r="B52" s="317"/>
      <c r="C52" s="317"/>
      <c r="D52" s="317"/>
      <c r="E52" s="317"/>
      <c r="F52" s="317"/>
      <c r="G52" s="7">
        <v>45</v>
      </c>
      <c r="H52" s="94">
        <v>995135</v>
      </c>
      <c r="I52" s="94">
        <v>991115</v>
      </c>
      <c r="J52" s="94">
        <v>0</v>
      </c>
      <c r="K52" s="94">
        <v>0</v>
      </c>
    </row>
    <row r="53" spans="1:11" ht="12.75" customHeight="1" x14ac:dyDescent="0.2">
      <c r="A53" s="317" t="s">
        <v>144</v>
      </c>
      <c r="B53" s="317"/>
      <c r="C53" s="317"/>
      <c r="D53" s="317"/>
      <c r="E53" s="317"/>
      <c r="F53" s="317"/>
      <c r="G53" s="7">
        <v>46</v>
      </c>
      <c r="H53" s="94">
        <v>134825</v>
      </c>
      <c r="I53" s="94">
        <v>134825</v>
      </c>
      <c r="J53" s="94">
        <v>317932</v>
      </c>
      <c r="K53" s="94">
        <v>317932</v>
      </c>
    </row>
    <row r="54" spans="1:11" ht="12.75" customHeight="1" x14ac:dyDescent="0.2">
      <c r="A54" s="317" t="s">
        <v>145</v>
      </c>
      <c r="B54" s="317"/>
      <c r="C54" s="317"/>
      <c r="D54" s="317"/>
      <c r="E54" s="317"/>
      <c r="F54" s="317"/>
      <c r="G54" s="7">
        <v>47</v>
      </c>
      <c r="H54" s="94">
        <v>0</v>
      </c>
      <c r="I54" s="94">
        <v>0</v>
      </c>
      <c r="J54" s="94">
        <v>0</v>
      </c>
      <c r="K54" s="94">
        <v>0</v>
      </c>
    </row>
    <row r="55" spans="1:11" ht="12.75" customHeight="1" x14ac:dyDescent="0.2">
      <c r="A55" s="317" t="s">
        <v>146</v>
      </c>
      <c r="B55" s="317"/>
      <c r="C55" s="317"/>
      <c r="D55" s="317"/>
      <c r="E55" s="317"/>
      <c r="F55" s="317"/>
      <c r="G55" s="7">
        <v>48</v>
      </c>
      <c r="H55" s="94">
        <v>170673</v>
      </c>
      <c r="I55" s="94">
        <v>170673</v>
      </c>
      <c r="J55" s="94">
        <v>57322</v>
      </c>
      <c r="K55" s="94">
        <v>3562</v>
      </c>
    </row>
    <row r="56" spans="1:11" ht="22.15" customHeight="1" x14ac:dyDescent="0.2">
      <c r="A56" s="326" t="s">
        <v>147</v>
      </c>
      <c r="B56" s="326"/>
      <c r="C56" s="326"/>
      <c r="D56" s="326"/>
      <c r="E56" s="326"/>
      <c r="F56" s="326"/>
      <c r="G56" s="7">
        <v>49</v>
      </c>
      <c r="H56" s="94">
        <v>22873906</v>
      </c>
      <c r="I56" s="94">
        <v>11603906</v>
      </c>
      <c r="J56" s="94">
        <v>29042361</v>
      </c>
      <c r="K56" s="94">
        <v>17939327</v>
      </c>
    </row>
    <row r="57" spans="1:11" ht="12.75" customHeight="1" x14ac:dyDescent="0.2">
      <c r="A57" s="326" t="s">
        <v>148</v>
      </c>
      <c r="B57" s="326"/>
      <c r="C57" s="326"/>
      <c r="D57" s="326"/>
      <c r="E57" s="326"/>
      <c r="F57" s="326"/>
      <c r="G57" s="7">
        <v>50</v>
      </c>
      <c r="H57" s="94">
        <v>491330</v>
      </c>
      <c r="I57" s="94">
        <v>290184</v>
      </c>
      <c r="J57" s="94">
        <v>429244</v>
      </c>
      <c r="K57" s="94">
        <v>185959</v>
      </c>
    </row>
    <row r="58" spans="1:11" ht="24.6" customHeight="1" x14ac:dyDescent="0.2">
      <c r="A58" s="326" t="s">
        <v>149</v>
      </c>
      <c r="B58" s="326"/>
      <c r="C58" s="326"/>
      <c r="D58" s="326"/>
      <c r="E58" s="326"/>
      <c r="F58" s="326"/>
      <c r="G58" s="7">
        <v>51</v>
      </c>
      <c r="H58" s="94">
        <v>0</v>
      </c>
      <c r="I58" s="94">
        <v>0</v>
      </c>
      <c r="J58" s="94">
        <v>0</v>
      </c>
      <c r="K58" s="94">
        <v>0</v>
      </c>
    </row>
    <row r="59" spans="1:11" ht="12.75" customHeight="1" x14ac:dyDescent="0.2">
      <c r="A59" s="326" t="s">
        <v>150</v>
      </c>
      <c r="B59" s="326"/>
      <c r="C59" s="326"/>
      <c r="D59" s="326"/>
      <c r="E59" s="326"/>
      <c r="F59" s="326"/>
      <c r="G59" s="7">
        <v>52</v>
      </c>
      <c r="H59" s="94">
        <v>18993</v>
      </c>
      <c r="I59" s="94">
        <v>9505</v>
      </c>
      <c r="J59" s="94">
        <v>0</v>
      </c>
      <c r="K59" s="94">
        <v>-99</v>
      </c>
    </row>
    <row r="60" spans="1:11" ht="12.75" customHeight="1" x14ac:dyDescent="0.2">
      <c r="A60" s="324" t="s">
        <v>352</v>
      </c>
      <c r="B60" s="324"/>
      <c r="C60" s="324"/>
      <c r="D60" s="324"/>
      <c r="E60" s="324"/>
      <c r="F60" s="324"/>
      <c r="G60" s="8">
        <v>53</v>
      </c>
      <c r="H60" s="93">
        <f>H8+H37+H56+H57</f>
        <v>668816864</v>
      </c>
      <c r="I60" s="93">
        <f t="shared" ref="I60:K60" si="0">I8+I37+I56+I57</f>
        <v>345817465</v>
      </c>
      <c r="J60" s="93">
        <f t="shared" si="0"/>
        <v>766605544</v>
      </c>
      <c r="K60" s="93">
        <f t="shared" si="0"/>
        <v>416204303</v>
      </c>
    </row>
    <row r="61" spans="1:11" ht="12.75" customHeight="1" x14ac:dyDescent="0.2">
      <c r="A61" s="324" t="s">
        <v>353</v>
      </c>
      <c r="B61" s="324"/>
      <c r="C61" s="324"/>
      <c r="D61" s="324"/>
      <c r="E61" s="324"/>
      <c r="F61" s="324"/>
      <c r="G61" s="8">
        <v>54</v>
      </c>
      <c r="H61" s="93">
        <f>H14+H48+H58+H59</f>
        <v>519207362</v>
      </c>
      <c r="I61" s="93">
        <f t="shared" ref="I61:K61" si="1">I14+I48+I58+I59</f>
        <v>271458749</v>
      </c>
      <c r="J61" s="93">
        <f t="shared" si="1"/>
        <v>577766482</v>
      </c>
      <c r="K61" s="93">
        <f t="shared" si="1"/>
        <v>311281641</v>
      </c>
    </row>
    <row r="62" spans="1:11" ht="12.75" customHeight="1" x14ac:dyDescent="0.2">
      <c r="A62" s="324" t="s">
        <v>354</v>
      </c>
      <c r="B62" s="324"/>
      <c r="C62" s="324"/>
      <c r="D62" s="324"/>
      <c r="E62" s="324"/>
      <c r="F62" s="324"/>
      <c r="G62" s="8">
        <v>55</v>
      </c>
      <c r="H62" s="93">
        <f>H60-H61</f>
        <v>149609502</v>
      </c>
      <c r="I62" s="93">
        <f t="shared" ref="I62:K62" si="2">I60-I61</f>
        <v>74358716</v>
      </c>
      <c r="J62" s="93">
        <f t="shared" si="2"/>
        <v>188839062</v>
      </c>
      <c r="K62" s="93">
        <f t="shared" si="2"/>
        <v>104922662</v>
      </c>
    </row>
    <row r="63" spans="1:11" ht="12.75" customHeight="1" x14ac:dyDescent="0.2">
      <c r="A63" s="325" t="s">
        <v>355</v>
      </c>
      <c r="B63" s="325"/>
      <c r="C63" s="325"/>
      <c r="D63" s="325"/>
      <c r="E63" s="325"/>
      <c r="F63" s="325"/>
      <c r="G63" s="8">
        <v>56</v>
      </c>
      <c r="H63" s="93">
        <f>+IF((H60-H61)&gt;0,(H60-H61),0)</f>
        <v>149609502</v>
      </c>
      <c r="I63" s="93">
        <f t="shared" ref="I63:K63" si="3">+IF((I60-I61)&gt;0,(I60-I61),0)</f>
        <v>74358716</v>
      </c>
      <c r="J63" s="93">
        <f t="shared" si="3"/>
        <v>188839062</v>
      </c>
      <c r="K63" s="93">
        <f t="shared" si="3"/>
        <v>104922662</v>
      </c>
    </row>
    <row r="64" spans="1:11" ht="12.75" customHeight="1" x14ac:dyDescent="0.2">
      <c r="A64" s="325" t="s">
        <v>356</v>
      </c>
      <c r="B64" s="325"/>
      <c r="C64" s="325"/>
      <c r="D64" s="325"/>
      <c r="E64" s="325"/>
      <c r="F64" s="325"/>
      <c r="G64" s="8">
        <v>57</v>
      </c>
      <c r="H64" s="93">
        <f>+IF((H60-H61)&lt;0,(H60-H61),0)</f>
        <v>0</v>
      </c>
      <c r="I64" s="93">
        <f t="shared" ref="I64:K64" si="4">+IF((I60-I61)&lt;0,(I60-I61),0)</f>
        <v>0</v>
      </c>
      <c r="J64" s="93">
        <f t="shared" si="4"/>
        <v>0</v>
      </c>
      <c r="K64" s="93">
        <f t="shared" si="4"/>
        <v>0</v>
      </c>
    </row>
    <row r="65" spans="1:11" ht="12.75" customHeight="1" x14ac:dyDescent="0.2">
      <c r="A65" s="326" t="s">
        <v>111</v>
      </c>
      <c r="B65" s="326"/>
      <c r="C65" s="326"/>
      <c r="D65" s="326"/>
      <c r="E65" s="326"/>
      <c r="F65" s="326"/>
      <c r="G65" s="7">
        <v>58</v>
      </c>
      <c r="H65" s="94">
        <v>20371163</v>
      </c>
      <c r="I65" s="94">
        <v>10198819</v>
      </c>
      <c r="J65" s="94">
        <v>17428055</v>
      </c>
      <c r="K65" s="94">
        <v>6179313</v>
      </c>
    </row>
    <row r="66" spans="1:11" ht="12.75" customHeight="1" x14ac:dyDescent="0.2">
      <c r="A66" s="324" t="s">
        <v>357</v>
      </c>
      <c r="B66" s="324"/>
      <c r="C66" s="324"/>
      <c r="D66" s="324"/>
      <c r="E66" s="324"/>
      <c r="F66" s="324"/>
      <c r="G66" s="8">
        <v>59</v>
      </c>
      <c r="H66" s="93">
        <f>H62-H65</f>
        <v>129238339</v>
      </c>
      <c r="I66" s="93">
        <f t="shared" ref="I66:K66" si="5">I62-I65</f>
        <v>64159897</v>
      </c>
      <c r="J66" s="93">
        <f t="shared" si="5"/>
        <v>171411007</v>
      </c>
      <c r="K66" s="93">
        <f t="shared" si="5"/>
        <v>98743349</v>
      </c>
    </row>
    <row r="67" spans="1:11" ht="12.75" customHeight="1" x14ac:dyDescent="0.2">
      <c r="A67" s="325" t="s">
        <v>358</v>
      </c>
      <c r="B67" s="325"/>
      <c r="C67" s="325"/>
      <c r="D67" s="325"/>
      <c r="E67" s="325"/>
      <c r="F67" s="325"/>
      <c r="G67" s="8">
        <v>60</v>
      </c>
      <c r="H67" s="93">
        <f>+IF((H62-H65)&gt;0,(H62-H65),0)</f>
        <v>129238339</v>
      </c>
      <c r="I67" s="93">
        <f t="shared" ref="I67:K67" si="6">+IF((I62-I65)&gt;0,(I62-I65),0)</f>
        <v>64159897</v>
      </c>
      <c r="J67" s="93">
        <f t="shared" si="6"/>
        <v>171411007</v>
      </c>
      <c r="K67" s="93">
        <f t="shared" si="6"/>
        <v>98743349</v>
      </c>
    </row>
    <row r="68" spans="1:11" ht="12.75" customHeight="1" x14ac:dyDescent="0.2">
      <c r="A68" s="325" t="s">
        <v>359</v>
      </c>
      <c r="B68" s="325"/>
      <c r="C68" s="325"/>
      <c r="D68" s="325"/>
      <c r="E68" s="325"/>
      <c r="F68" s="325"/>
      <c r="G68" s="8">
        <v>61</v>
      </c>
      <c r="H68" s="93">
        <f>+IF((H62-H65)&lt;0,(H62-H65),0)</f>
        <v>0</v>
      </c>
      <c r="I68" s="93">
        <f t="shared" ref="I68:K68" si="7">+IF((I62-I65)&lt;0,(I62-I65),0)</f>
        <v>0</v>
      </c>
      <c r="J68" s="93">
        <f t="shared" si="7"/>
        <v>0</v>
      </c>
      <c r="K68" s="93">
        <f t="shared" si="7"/>
        <v>0</v>
      </c>
    </row>
    <row r="69" spans="1:11" x14ac:dyDescent="0.2">
      <c r="A69" s="318" t="s">
        <v>151</v>
      </c>
      <c r="B69" s="318"/>
      <c r="C69" s="318"/>
      <c r="D69" s="318"/>
      <c r="E69" s="318"/>
      <c r="F69" s="318"/>
      <c r="G69" s="319"/>
      <c r="H69" s="319"/>
      <c r="I69" s="319"/>
      <c r="J69" s="320"/>
      <c r="K69" s="320"/>
    </row>
    <row r="70" spans="1:11" ht="22.15" customHeight="1" x14ac:dyDescent="0.2">
      <c r="A70" s="324" t="s">
        <v>360</v>
      </c>
      <c r="B70" s="324"/>
      <c r="C70" s="324"/>
      <c r="D70" s="324"/>
      <c r="E70" s="324"/>
      <c r="F70" s="324"/>
      <c r="G70" s="8">
        <v>62</v>
      </c>
      <c r="H70" s="93">
        <f>H71-H72</f>
        <v>0</v>
      </c>
      <c r="I70" s="93">
        <f>I71-I72</f>
        <v>0</v>
      </c>
      <c r="J70" s="93">
        <f>J71-J72</f>
        <v>0</v>
      </c>
      <c r="K70" s="93">
        <f>K71-K72</f>
        <v>0</v>
      </c>
    </row>
    <row r="71" spans="1:11" ht="12.75" customHeight="1" x14ac:dyDescent="0.2">
      <c r="A71" s="317" t="s">
        <v>152</v>
      </c>
      <c r="B71" s="317"/>
      <c r="C71" s="317"/>
      <c r="D71" s="317"/>
      <c r="E71" s="317"/>
      <c r="F71" s="317"/>
      <c r="G71" s="7">
        <v>63</v>
      </c>
      <c r="H71" s="94">
        <v>0</v>
      </c>
      <c r="I71" s="94">
        <v>0</v>
      </c>
      <c r="J71" s="94">
        <v>0</v>
      </c>
      <c r="K71" s="94">
        <v>0</v>
      </c>
    </row>
    <row r="72" spans="1:11" ht="12.75" customHeight="1" x14ac:dyDescent="0.2">
      <c r="A72" s="317" t="s">
        <v>153</v>
      </c>
      <c r="B72" s="317"/>
      <c r="C72" s="317"/>
      <c r="D72" s="317"/>
      <c r="E72" s="317"/>
      <c r="F72" s="317"/>
      <c r="G72" s="7">
        <v>64</v>
      </c>
      <c r="H72" s="94">
        <v>0</v>
      </c>
      <c r="I72" s="94">
        <v>0</v>
      </c>
      <c r="J72" s="94">
        <v>0</v>
      </c>
      <c r="K72" s="94">
        <v>0</v>
      </c>
    </row>
    <row r="73" spans="1:11" ht="12.75" customHeight="1" x14ac:dyDescent="0.2">
      <c r="A73" s="326" t="s">
        <v>154</v>
      </c>
      <c r="B73" s="326"/>
      <c r="C73" s="326"/>
      <c r="D73" s="326"/>
      <c r="E73" s="326"/>
      <c r="F73" s="326"/>
      <c r="G73" s="7">
        <v>65</v>
      </c>
      <c r="H73" s="94">
        <v>0</v>
      </c>
      <c r="I73" s="94">
        <v>0</v>
      </c>
      <c r="J73" s="94">
        <v>0</v>
      </c>
      <c r="K73" s="94">
        <v>0</v>
      </c>
    </row>
    <row r="74" spans="1:11" ht="12.75" customHeight="1" x14ac:dyDescent="0.2">
      <c r="A74" s="325" t="s">
        <v>361</v>
      </c>
      <c r="B74" s="325"/>
      <c r="C74" s="325"/>
      <c r="D74" s="325"/>
      <c r="E74" s="325"/>
      <c r="F74" s="325"/>
      <c r="G74" s="8">
        <v>66</v>
      </c>
      <c r="H74" s="95">
        <v>0</v>
      </c>
      <c r="I74" s="95">
        <v>0</v>
      </c>
      <c r="J74" s="95">
        <v>0</v>
      </c>
      <c r="K74" s="95">
        <v>0</v>
      </c>
    </row>
    <row r="75" spans="1:11" ht="12.75" customHeight="1" x14ac:dyDescent="0.2">
      <c r="A75" s="325" t="s">
        <v>362</v>
      </c>
      <c r="B75" s="325"/>
      <c r="C75" s="325"/>
      <c r="D75" s="325"/>
      <c r="E75" s="325"/>
      <c r="F75" s="325"/>
      <c r="G75" s="8">
        <v>67</v>
      </c>
      <c r="H75" s="95">
        <v>0</v>
      </c>
      <c r="I75" s="95">
        <v>0</v>
      </c>
      <c r="J75" s="95">
        <v>0</v>
      </c>
      <c r="K75" s="95">
        <v>0</v>
      </c>
    </row>
    <row r="76" spans="1:11" x14ac:dyDescent="0.2">
      <c r="A76" s="318" t="s">
        <v>155</v>
      </c>
      <c r="B76" s="318"/>
      <c r="C76" s="318"/>
      <c r="D76" s="318"/>
      <c r="E76" s="318"/>
      <c r="F76" s="318"/>
      <c r="G76" s="319"/>
      <c r="H76" s="319"/>
      <c r="I76" s="319"/>
      <c r="J76" s="320"/>
      <c r="K76" s="320"/>
    </row>
    <row r="77" spans="1:11" ht="12.75" customHeight="1" x14ac:dyDescent="0.2">
      <c r="A77" s="324" t="s">
        <v>363</v>
      </c>
      <c r="B77" s="324"/>
      <c r="C77" s="324"/>
      <c r="D77" s="324"/>
      <c r="E77" s="324"/>
      <c r="F77" s="324"/>
      <c r="G77" s="8">
        <v>68</v>
      </c>
      <c r="H77" s="95">
        <v>0</v>
      </c>
      <c r="I77" s="95">
        <v>0</v>
      </c>
      <c r="J77" s="95">
        <v>0</v>
      </c>
      <c r="K77" s="95">
        <v>0</v>
      </c>
    </row>
    <row r="78" spans="1:11" ht="12.75" customHeight="1" x14ac:dyDescent="0.2">
      <c r="A78" s="323" t="s">
        <v>364</v>
      </c>
      <c r="B78" s="323"/>
      <c r="C78" s="323"/>
      <c r="D78" s="323"/>
      <c r="E78" s="323"/>
      <c r="F78" s="323"/>
      <c r="G78" s="20">
        <v>69</v>
      </c>
      <c r="H78" s="96">
        <v>0</v>
      </c>
      <c r="I78" s="96">
        <v>0</v>
      </c>
      <c r="J78" s="96">
        <v>0</v>
      </c>
      <c r="K78" s="96">
        <v>0</v>
      </c>
    </row>
    <row r="79" spans="1:11" ht="12.75" customHeight="1" x14ac:dyDescent="0.2">
      <c r="A79" s="323" t="s">
        <v>365</v>
      </c>
      <c r="B79" s="323"/>
      <c r="C79" s="323"/>
      <c r="D79" s="323"/>
      <c r="E79" s="323"/>
      <c r="F79" s="323"/>
      <c r="G79" s="20">
        <v>70</v>
      </c>
      <c r="H79" s="96">
        <v>0</v>
      </c>
      <c r="I79" s="96">
        <v>0</v>
      </c>
      <c r="J79" s="96">
        <v>0</v>
      </c>
      <c r="K79" s="96">
        <v>0</v>
      </c>
    </row>
    <row r="80" spans="1:11" ht="12.75" customHeight="1" x14ac:dyDescent="0.2">
      <c r="A80" s="324" t="s">
        <v>366</v>
      </c>
      <c r="B80" s="324"/>
      <c r="C80" s="324"/>
      <c r="D80" s="324"/>
      <c r="E80" s="324"/>
      <c r="F80" s="324"/>
      <c r="G80" s="8">
        <v>71</v>
      </c>
      <c r="H80" s="95">
        <v>0</v>
      </c>
      <c r="I80" s="95">
        <v>0</v>
      </c>
      <c r="J80" s="95">
        <v>0</v>
      </c>
      <c r="K80" s="95">
        <v>0</v>
      </c>
    </row>
    <row r="81" spans="1:11" ht="12.75" customHeight="1" x14ac:dyDescent="0.2">
      <c r="A81" s="324" t="s">
        <v>367</v>
      </c>
      <c r="B81" s="324"/>
      <c r="C81" s="324"/>
      <c r="D81" s="324"/>
      <c r="E81" s="324"/>
      <c r="F81" s="324"/>
      <c r="G81" s="8">
        <v>72</v>
      </c>
      <c r="H81" s="95">
        <v>0</v>
      </c>
      <c r="I81" s="95">
        <v>0</v>
      </c>
      <c r="J81" s="95">
        <v>0</v>
      </c>
      <c r="K81" s="95">
        <v>0</v>
      </c>
    </row>
    <row r="82" spans="1:11" ht="12.75" customHeight="1" x14ac:dyDescent="0.2">
      <c r="A82" s="325" t="s">
        <v>368</v>
      </c>
      <c r="B82" s="325"/>
      <c r="C82" s="325"/>
      <c r="D82" s="325"/>
      <c r="E82" s="325"/>
      <c r="F82" s="325"/>
      <c r="G82" s="8">
        <v>73</v>
      </c>
      <c r="H82" s="95">
        <v>0</v>
      </c>
      <c r="I82" s="95">
        <v>0</v>
      </c>
      <c r="J82" s="95">
        <v>0</v>
      </c>
      <c r="K82" s="95">
        <v>0</v>
      </c>
    </row>
    <row r="83" spans="1:11" ht="12.75" customHeight="1" x14ac:dyDescent="0.2">
      <c r="A83" s="325" t="s">
        <v>369</v>
      </c>
      <c r="B83" s="325"/>
      <c r="C83" s="325"/>
      <c r="D83" s="325"/>
      <c r="E83" s="325"/>
      <c r="F83" s="325"/>
      <c r="G83" s="8">
        <v>74</v>
      </c>
      <c r="H83" s="95">
        <v>0</v>
      </c>
      <c r="I83" s="95">
        <v>0</v>
      </c>
      <c r="J83" s="95">
        <v>0</v>
      </c>
      <c r="K83" s="95">
        <v>0</v>
      </c>
    </row>
    <row r="84" spans="1:11" x14ac:dyDescent="0.2">
      <c r="A84" s="318" t="s">
        <v>112</v>
      </c>
      <c r="B84" s="318"/>
      <c r="C84" s="318"/>
      <c r="D84" s="318"/>
      <c r="E84" s="318"/>
      <c r="F84" s="318"/>
      <c r="G84" s="319"/>
      <c r="H84" s="319"/>
      <c r="I84" s="319"/>
      <c r="J84" s="320"/>
      <c r="K84" s="320"/>
    </row>
    <row r="85" spans="1:11" ht="12.75" customHeight="1" x14ac:dyDescent="0.2">
      <c r="A85" s="313" t="s">
        <v>370</v>
      </c>
      <c r="B85" s="313"/>
      <c r="C85" s="313"/>
      <c r="D85" s="313"/>
      <c r="E85" s="313"/>
      <c r="F85" s="313"/>
      <c r="G85" s="8">
        <v>75</v>
      </c>
      <c r="H85" s="97">
        <f>H86+H87</f>
        <v>129238339</v>
      </c>
      <c r="I85" s="97">
        <f>I86+I87</f>
        <v>64159897</v>
      </c>
      <c r="J85" s="97">
        <f>J86+J87</f>
        <v>171411007</v>
      </c>
      <c r="K85" s="97">
        <f>K86+K87</f>
        <v>98743349</v>
      </c>
    </row>
    <row r="86" spans="1:11" ht="12.75" customHeight="1" x14ac:dyDescent="0.2">
      <c r="A86" s="314" t="s">
        <v>156</v>
      </c>
      <c r="B86" s="314"/>
      <c r="C86" s="314"/>
      <c r="D86" s="314"/>
      <c r="E86" s="314"/>
      <c r="F86" s="314"/>
      <c r="G86" s="7">
        <v>76</v>
      </c>
      <c r="H86" s="98">
        <v>86378503</v>
      </c>
      <c r="I86" s="98">
        <v>42452022</v>
      </c>
      <c r="J86" s="98">
        <v>115096365</v>
      </c>
      <c r="K86" s="98">
        <v>66280149</v>
      </c>
    </row>
    <row r="87" spans="1:11" ht="12.75" customHeight="1" x14ac:dyDescent="0.2">
      <c r="A87" s="314" t="s">
        <v>157</v>
      </c>
      <c r="B87" s="314"/>
      <c r="C87" s="314"/>
      <c r="D87" s="314"/>
      <c r="E87" s="314"/>
      <c r="F87" s="314"/>
      <c r="G87" s="7">
        <v>77</v>
      </c>
      <c r="H87" s="98">
        <v>42859836</v>
      </c>
      <c r="I87" s="98">
        <v>21707875</v>
      </c>
      <c r="J87" s="98">
        <v>56314642</v>
      </c>
      <c r="K87" s="98">
        <v>32463200</v>
      </c>
    </row>
    <row r="88" spans="1:11" x14ac:dyDescent="0.2">
      <c r="A88" s="321" t="s">
        <v>114</v>
      </c>
      <c r="B88" s="321"/>
      <c r="C88" s="321"/>
      <c r="D88" s="321"/>
      <c r="E88" s="321"/>
      <c r="F88" s="321"/>
      <c r="G88" s="322"/>
      <c r="H88" s="322"/>
      <c r="I88" s="322"/>
      <c r="J88" s="320"/>
      <c r="K88" s="320"/>
    </row>
    <row r="89" spans="1:11" ht="12.75" customHeight="1" x14ac:dyDescent="0.2">
      <c r="A89" s="294" t="s">
        <v>158</v>
      </c>
      <c r="B89" s="294"/>
      <c r="C89" s="294"/>
      <c r="D89" s="294"/>
      <c r="E89" s="294"/>
      <c r="F89" s="294"/>
      <c r="G89" s="7">
        <v>78</v>
      </c>
      <c r="H89" s="98">
        <v>129238339</v>
      </c>
      <c r="I89" s="98">
        <v>64159897</v>
      </c>
      <c r="J89" s="98">
        <v>171411007</v>
      </c>
      <c r="K89" s="98">
        <v>98743349</v>
      </c>
    </row>
    <row r="90" spans="1:11" ht="24" customHeight="1" x14ac:dyDescent="0.2">
      <c r="A90" s="295" t="s">
        <v>417</v>
      </c>
      <c r="B90" s="295"/>
      <c r="C90" s="295"/>
      <c r="D90" s="295"/>
      <c r="E90" s="295"/>
      <c r="F90" s="295"/>
      <c r="G90" s="8">
        <v>79</v>
      </c>
      <c r="H90" s="99">
        <f>H91+H98</f>
        <v>248779</v>
      </c>
      <c r="I90" s="99">
        <f>I91+I98</f>
        <v>-339066</v>
      </c>
      <c r="J90" s="99">
        <f t="shared" ref="J90:K90" si="8">J91+J98</f>
        <v>-624580</v>
      </c>
      <c r="K90" s="99">
        <f t="shared" si="8"/>
        <v>-140248</v>
      </c>
    </row>
    <row r="91" spans="1:11" ht="24" customHeight="1" x14ac:dyDescent="0.2">
      <c r="A91" s="315" t="s">
        <v>422</v>
      </c>
      <c r="B91" s="315"/>
      <c r="C91" s="315"/>
      <c r="D91" s="315"/>
      <c r="E91" s="315"/>
      <c r="F91" s="315"/>
      <c r="G91" s="8">
        <v>80</v>
      </c>
      <c r="H91" s="99">
        <f>SUM(H92:H96)</f>
        <v>0</v>
      </c>
      <c r="I91" s="99">
        <f>SUM(I92:I96)</f>
        <v>0</v>
      </c>
      <c r="J91" s="99">
        <f>SUM(J92:J96)</f>
        <v>0</v>
      </c>
      <c r="K91" s="99">
        <f>SUM(K92:K96)</f>
        <v>0</v>
      </c>
    </row>
    <row r="92" spans="1:11" ht="25.5" customHeight="1" x14ac:dyDescent="0.2">
      <c r="A92" s="317" t="s">
        <v>371</v>
      </c>
      <c r="B92" s="317"/>
      <c r="C92" s="317"/>
      <c r="D92" s="317"/>
      <c r="E92" s="317"/>
      <c r="F92" s="317"/>
      <c r="G92" s="7">
        <v>81</v>
      </c>
      <c r="H92" s="98">
        <v>0</v>
      </c>
      <c r="I92" s="98">
        <v>0</v>
      </c>
      <c r="J92" s="98">
        <v>0</v>
      </c>
      <c r="K92" s="98">
        <v>0</v>
      </c>
    </row>
    <row r="93" spans="1:11" ht="38.25" customHeight="1" x14ac:dyDescent="0.2">
      <c r="A93" s="317" t="s">
        <v>372</v>
      </c>
      <c r="B93" s="317"/>
      <c r="C93" s="317"/>
      <c r="D93" s="317"/>
      <c r="E93" s="317"/>
      <c r="F93" s="317"/>
      <c r="G93" s="7">
        <v>82</v>
      </c>
      <c r="H93" s="98">
        <v>0</v>
      </c>
      <c r="I93" s="98">
        <v>0</v>
      </c>
      <c r="J93" s="98">
        <v>0</v>
      </c>
      <c r="K93" s="98">
        <v>0</v>
      </c>
    </row>
    <row r="94" spans="1:11" ht="38.25" customHeight="1" x14ac:dyDescent="0.2">
      <c r="A94" s="317" t="s">
        <v>373</v>
      </c>
      <c r="B94" s="317"/>
      <c r="C94" s="317"/>
      <c r="D94" s="317"/>
      <c r="E94" s="317"/>
      <c r="F94" s="317"/>
      <c r="G94" s="7">
        <v>83</v>
      </c>
      <c r="H94" s="98">
        <v>0</v>
      </c>
      <c r="I94" s="98">
        <v>0</v>
      </c>
      <c r="J94" s="98">
        <v>0</v>
      </c>
      <c r="K94" s="98">
        <v>0</v>
      </c>
    </row>
    <row r="95" spans="1:11" x14ac:dyDescent="0.2">
      <c r="A95" s="317" t="s">
        <v>374</v>
      </c>
      <c r="B95" s="317"/>
      <c r="C95" s="317"/>
      <c r="D95" s="317"/>
      <c r="E95" s="317"/>
      <c r="F95" s="317"/>
      <c r="G95" s="7">
        <v>84</v>
      </c>
      <c r="H95" s="98">
        <v>0</v>
      </c>
      <c r="I95" s="98">
        <v>0</v>
      </c>
      <c r="J95" s="98">
        <v>0</v>
      </c>
      <c r="K95" s="98">
        <v>0</v>
      </c>
    </row>
    <row r="96" spans="1:11" x14ac:dyDescent="0.2">
      <c r="A96" s="317" t="s">
        <v>375</v>
      </c>
      <c r="B96" s="317"/>
      <c r="C96" s="317"/>
      <c r="D96" s="317"/>
      <c r="E96" s="317"/>
      <c r="F96" s="317"/>
      <c r="G96" s="7">
        <v>85</v>
      </c>
      <c r="H96" s="98">
        <v>0</v>
      </c>
      <c r="I96" s="98">
        <v>0</v>
      </c>
      <c r="J96" s="98">
        <v>0</v>
      </c>
      <c r="K96" s="98">
        <v>0</v>
      </c>
    </row>
    <row r="97" spans="1:11" ht="26.25" customHeight="1" x14ac:dyDescent="0.2">
      <c r="A97" s="317" t="s">
        <v>376</v>
      </c>
      <c r="B97" s="317"/>
      <c r="C97" s="317"/>
      <c r="D97" s="317"/>
      <c r="E97" s="317"/>
      <c r="F97" s="317"/>
      <c r="G97" s="7">
        <v>86</v>
      </c>
      <c r="H97" s="98">
        <v>0</v>
      </c>
      <c r="I97" s="98">
        <v>0</v>
      </c>
      <c r="J97" s="98">
        <v>0</v>
      </c>
      <c r="K97" s="98">
        <v>0</v>
      </c>
    </row>
    <row r="98" spans="1:11" ht="25.5" customHeight="1" x14ac:dyDescent="0.2">
      <c r="A98" s="315" t="s">
        <v>446</v>
      </c>
      <c r="B98" s="315"/>
      <c r="C98" s="315"/>
      <c r="D98" s="315"/>
      <c r="E98" s="315"/>
      <c r="F98" s="315"/>
      <c r="G98" s="8">
        <v>87</v>
      </c>
      <c r="H98" s="99">
        <f>SUM(H99:H107)</f>
        <v>248779</v>
      </c>
      <c r="I98" s="99">
        <f>SUM(I99:I107)</f>
        <v>-339066</v>
      </c>
      <c r="J98" s="99">
        <f>SUM(J99:J107)</f>
        <v>-624580</v>
      </c>
      <c r="K98" s="99">
        <f>SUM(K99:K107)</f>
        <v>-140248</v>
      </c>
    </row>
    <row r="99" spans="1:11" x14ac:dyDescent="0.2">
      <c r="A99" s="316" t="s">
        <v>159</v>
      </c>
      <c r="B99" s="316"/>
      <c r="C99" s="316"/>
      <c r="D99" s="316"/>
      <c r="E99" s="316"/>
      <c r="F99" s="316"/>
      <c r="G99" s="7">
        <v>88</v>
      </c>
      <c r="H99" s="98">
        <v>248779</v>
      </c>
      <c r="I99" s="98">
        <v>-339066</v>
      </c>
      <c r="J99" s="98">
        <v>-624580</v>
      </c>
      <c r="K99" s="98">
        <v>-140248</v>
      </c>
    </row>
    <row r="100" spans="1:11" x14ac:dyDescent="0.2">
      <c r="A100" s="316" t="s">
        <v>440</v>
      </c>
      <c r="B100" s="316"/>
      <c r="C100" s="316"/>
      <c r="D100" s="316"/>
      <c r="E100" s="316"/>
      <c r="F100" s="316"/>
      <c r="G100" s="7">
        <v>89</v>
      </c>
      <c r="H100" s="98">
        <v>0</v>
      </c>
      <c r="I100" s="98">
        <v>0</v>
      </c>
      <c r="J100" s="98">
        <v>0</v>
      </c>
      <c r="K100" s="98">
        <v>0</v>
      </c>
    </row>
    <row r="101" spans="1:11" ht="36" customHeight="1" x14ac:dyDescent="0.2">
      <c r="A101" s="317" t="s">
        <v>441</v>
      </c>
      <c r="B101" s="317"/>
      <c r="C101" s="317"/>
      <c r="D101" s="317"/>
      <c r="E101" s="317"/>
      <c r="F101" s="317"/>
      <c r="G101" s="7">
        <v>90</v>
      </c>
      <c r="H101" s="98">
        <v>0</v>
      </c>
      <c r="I101" s="98">
        <v>0</v>
      </c>
      <c r="J101" s="98">
        <v>0</v>
      </c>
      <c r="K101" s="98">
        <v>0</v>
      </c>
    </row>
    <row r="102" spans="1:11" ht="22.15" customHeight="1" x14ac:dyDescent="0.2">
      <c r="A102" s="316" t="s">
        <v>160</v>
      </c>
      <c r="B102" s="316"/>
      <c r="C102" s="316"/>
      <c r="D102" s="316"/>
      <c r="E102" s="316"/>
      <c r="F102" s="316"/>
      <c r="G102" s="7">
        <v>91</v>
      </c>
      <c r="H102" s="98">
        <v>0</v>
      </c>
      <c r="I102" s="98">
        <v>0</v>
      </c>
      <c r="J102" s="98">
        <v>0</v>
      </c>
      <c r="K102" s="98">
        <v>0</v>
      </c>
    </row>
    <row r="103" spans="1:11" ht="22.15" customHeight="1" x14ac:dyDescent="0.2">
      <c r="A103" s="316" t="s">
        <v>161</v>
      </c>
      <c r="B103" s="316"/>
      <c r="C103" s="316"/>
      <c r="D103" s="316"/>
      <c r="E103" s="316"/>
      <c r="F103" s="316"/>
      <c r="G103" s="7">
        <v>92</v>
      </c>
      <c r="H103" s="98">
        <v>0</v>
      </c>
      <c r="I103" s="98">
        <v>0</v>
      </c>
      <c r="J103" s="98">
        <v>0</v>
      </c>
      <c r="K103" s="98">
        <v>0</v>
      </c>
    </row>
    <row r="104" spans="1:11" ht="22.15" customHeight="1" x14ac:dyDescent="0.2">
      <c r="A104" s="316" t="s">
        <v>162</v>
      </c>
      <c r="B104" s="316"/>
      <c r="C104" s="316"/>
      <c r="D104" s="316"/>
      <c r="E104" s="316"/>
      <c r="F104" s="316"/>
      <c r="G104" s="7">
        <v>93</v>
      </c>
      <c r="H104" s="98">
        <v>0</v>
      </c>
      <c r="I104" s="98">
        <v>0</v>
      </c>
      <c r="J104" s="98">
        <v>0</v>
      </c>
      <c r="K104" s="98">
        <v>0</v>
      </c>
    </row>
    <row r="105" spans="1:11" ht="12.75" customHeight="1" x14ac:dyDescent="0.2">
      <c r="A105" s="317" t="s">
        <v>442</v>
      </c>
      <c r="B105" s="317"/>
      <c r="C105" s="317"/>
      <c r="D105" s="317"/>
      <c r="E105" s="317"/>
      <c r="F105" s="317"/>
      <c r="G105" s="7">
        <v>94</v>
      </c>
      <c r="H105" s="98">
        <v>0</v>
      </c>
      <c r="I105" s="98">
        <v>0</v>
      </c>
      <c r="J105" s="98">
        <v>0</v>
      </c>
      <c r="K105" s="98">
        <v>0</v>
      </c>
    </row>
    <row r="106" spans="1:11" ht="26.25" customHeight="1" x14ac:dyDescent="0.2">
      <c r="A106" s="317" t="s">
        <v>443</v>
      </c>
      <c r="B106" s="317"/>
      <c r="C106" s="317"/>
      <c r="D106" s="317"/>
      <c r="E106" s="317"/>
      <c r="F106" s="317"/>
      <c r="G106" s="7">
        <v>95</v>
      </c>
      <c r="H106" s="98">
        <v>0</v>
      </c>
      <c r="I106" s="98">
        <v>0</v>
      </c>
      <c r="J106" s="98">
        <v>0</v>
      </c>
      <c r="K106" s="98">
        <v>0</v>
      </c>
    </row>
    <row r="107" spans="1:11" x14ac:dyDescent="0.2">
      <c r="A107" s="317" t="s">
        <v>444</v>
      </c>
      <c r="B107" s="317"/>
      <c r="C107" s="317"/>
      <c r="D107" s="317"/>
      <c r="E107" s="317"/>
      <c r="F107" s="317"/>
      <c r="G107" s="7">
        <v>96</v>
      </c>
      <c r="H107" s="98">
        <v>0</v>
      </c>
      <c r="I107" s="98">
        <v>0</v>
      </c>
      <c r="J107" s="98">
        <v>0</v>
      </c>
      <c r="K107" s="98">
        <v>0</v>
      </c>
    </row>
    <row r="108" spans="1:11" ht="24.75" customHeight="1" x14ac:dyDescent="0.2">
      <c r="A108" s="317" t="s">
        <v>445</v>
      </c>
      <c r="B108" s="317"/>
      <c r="C108" s="317"/>
      <c r="D108" s="317"/>
      <c r="E108" s="317"/>
      <c r="F108" s="317"/>
      <c r="G108" s="7">
        <v>97</v>
      </c>
      <c r="H108" s="98">
        <v>0</v>
      </c>
      <c r="I108" s="98">
        <v>0</v>
      </c>
      <c r="J108" s="98">
        <v>0</v>
      </c>
      <c r="K108" s="98">
        <v>0</v>
      </c>
    </row>
    <row r="109" spans="1:11" ht="22.9" customHeight="1" x14ac:dyDescent="0.2">
      <c r="A109" s="295" t="s">
        <v>447</v>
      </c>
      <c r="B109" s="295"/>
      <c r="C109" s="295"/>
      <c r="D109" s="295"/>
      <c r="E109" s="295"/>
      <c r="F109" s="295"/>
      <c r="G109" s="8">
        <v>98</v>
      </c>
      <c r="H109" s="99">
        <f>H91+H98-H108-H97</f>
        <v>248779</v>
      </c>
      <c r="I109" s="99">
        <f>I91+I98-I108-I97</f>
        <v>-339066</v>
      </c>
      <c r="J109" s="99">
        <f>J91+J98-J108-J97</f>
        <v>-624580</v>
      </c>
      <c r="K109" s="99">
        <f>K91+K98-K108-K97</f>
        <v>-140248</v>
      </c>
    </row>
    <row r="110" spans="1:11" ht="28.15" customHeight="1" x14ac:dyDescent="0.2">
      <c r="A110" s="295" t="s">
        <v>448</v>
      </c>
      <c r="B110" s="295"/>
      <c r="C110" s="295"/>
      <c r="D110" s="295"/>
      <c r="E110" s="295"/>
      <c r="F110" s="295"/>
      <c r="G110" s="8">
        <v>99</v>
      </c>
      <c r="H110" s="97">
        <f>H89+H109</f>
        <v>129487118</v>
      </c>
      <c r="I110" s="97">
        <f t="shared" ref="I110:K110" si="9">I89+I109</f>
        <v>63820831</v>
      </c>
      <c r="J110" s="97">
        <f t="shared" si="9"/>
        <v>170786427</v>
      </c>
      <c r="K110" s="97">
        <f t="shared" si="9"/>
        <v>98603101</v>
      </c>
    </row>
    <row r="111" spans="1:11" x14ac:dyDescent="0.2">
      <c r="A111" s="318" t="s">
        <v>163</v>
      </c>
      <c r="B111" s="318"/>
      <c r="C111" s="318"/>
      <c r="D111" s="318"/>
      <c r="E111" s="318"/>
      <c r="F111" s="318"/>
      <c r="G111" s="319"/>
      <c r="H111" s="319"/>
      <c r="I111" s="319"/>
      <c r="J111" s="320"/>
      <c r="K111" s="320"/>
    </row>
    <row r="112" spans="1:11" ht="26.45" customHeight="1" x14ac:dyDescent="0.2">
      <c r="A112" s="313" t="s">
        <v>377</v>
      </c>
      <c r="B112" s="313"/>
      <c r="C112" s="313"/>
      <c r="D112" s="313"/>
      <c r="E112" s="313"/>
      <c r="F112" s="313"/>
      <c r="G112" s="8">
        <v>100</v>
      </c>
      <c r="H112" s="97">
        <f>H113+H114</f>
        <v>129487118</v>
      </c>
      <c r="I112" s="97">
        <f>I113+I114</f>
        <v>63820831</v>
      </c>
      <c r="J112" s="97">
        <f>J113+J114</f>
        <v>170786427</v>
      </c>
      <c r="K112" s="97">
        <f>K113+K114</f>
        <v>98603101</v>
      </c>
    </row>
    <row r="113" spans="1:11" ht="12.75" customHeight="1" x14ac:dyDescent="0.2">
      <c r="A113" s="314" t="s">
        <v>113</v>
      </c>
      <c r="B113" s="314"/>
      <c r="C113" s="314"/>
      <c r="D113" s="314"/>
      <c r="E113" s="314"/>
      <c r="F113" s="314"/>
      <c r="G113" s="7">
        <v>101</v>
      </c>
      <c r="H113" s="98">
        <v>86509696</v>
      </c>
      <c r="I113" s="98">
        <v>42273217</v>
      </c>
      <c r="J113" s="98">
        <v>114766996</v>
      </c>
      <c r="K113" s="98">
        <v>66206190</v>
      </c>
    </row>
    <row r="114" spans="1:11" ht="12.75" customHeight="1" x14ac:dyDescent="0.2">
      <c r="A114" s="314" t="s">
        <v>164</v>
      </c>
      <c r="B114" s="314"/>
      <c r="C114" s="314"/>
      <c r="D114" s="314"/>
      <c r="E114" s="314"/>
      <c r="F114" s="314"/>
      <c r="G114" s="7">
        <v>102</v>
      </c>
      <c r="H114" s="98">
        <v>42977422</v>
      </c>
      <c r="I114" s="98">
        <v>21547614</v>
      </c>
      <c r="J114" s="98">
        <v>56019431</v>
      </c>
      <c r="K114" s="98">
        <v>32396911</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oddHeader>&amp;C&amp;"Aptos"&amp;10&amp;K000000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11" sqref="I1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349" t="s">
        <v>165</v>
      </c>
      <c r="B1" s="350"/>
      <c r="C1" s="350"/>
      <c r="D1" s="350"/>
      <c r="E1" s="350"/>
      <c r="F1" s="350"/>
      <c r="G1" s="350"/>
      <c r="H1" s="350"/>
      <c r="I1" s="350"/>
    </row>
    <row r="2" spans="1:9" x14ac:dyDescent="0.2">
      <c r="A2" s="351" t="s">
        <v>637</v>
      </c>
      <c r="B2" s="303"/>
      <c r="C2" s="303"/>
      <c r="D2" s="303"/>
      <c r="E2" s="303"/>
      <c r="F2" s="303"/>
      <c r="G2" s="303"/>
      <c r="H2" s="303"/>
      <c r="I2" s="303"/>
    </row>
    <row r="3" spans="1:9" x14ac:dyDescent="0.2">
      <c r="A3" s="353" t="s">
        <v>438</v>
      </c>
      <c r="B3" s="354"/>
      <c r="C3" s="354"/>
      <c r="D3" s="354"/>
      <c r="E3" s="354"/>
      <c r="F3" s="354"/>
      <c r="G3" s="354"/>
      <c r="H3" s="354"/>
      <c r="I3" s="354"/>
    </row>
    <row r="4" spans="1:9" x14ac:dyDescent="0.2">
      <c r="A4" s="352" t="s">
        <v>486</v>
      </c>
      <c r="B4" s="306"/>
      <c r="C4" s="306"/>
      <c r="D4" s="306"/>
      <c r="E4" s="306"/>
      <c r="F4" s="306"/>
      <c r="G4" s="306"/>
      <c r="H4" s="306"/>
      <c r="I4" s="307"/>
    </row>
    <row r="5" spans="1:9" ht="23.25" x14ac:dyDescent="0.2">
      <c r="A5" s="355" t="s">
        <v>2</v>
      </c>
      <c r="B5" s="311"/>
      <c r="C5" s="311"/>
      <c r="D5" s="311"/>
      <c r="E5" s="311"/>
      <c r="F5" s="311"/>
      <c r="G5" s="28" t="s">
        <v>103</v>
      </c>
      <c r="H5" s="29" t="s">
        <v>299</v>
      </c>
      <c r="I5" s="29" t="s">
        <v>278</v>
      </c>
    </row>
    <row r="6" spans="1:9" x14ac:dyDescent="0.2">
      <c r="A6" s="356">
        <v>1</v>
      </c>
      <c r="B6" s="311"/>
      <c r="C6" s="311"/>
      <c r="D6" s="311"/>
      <c r="E6" s="311"/>
      <c r="F6" s="311"/>
      <c r="G6" s="30">
        <v>2</v>
      </c>
      <c r="H6" s="29" t="s">
        <v>166</v>
      </c>
      <c r="I6" s="29" t="s">
        <v>167</v>
      </c>
    </row>
    <row r="7" spans="1:9" x14ac:dyDescent="0.2">
      <c r="A7" s="346" t="s">
        <v>168</v>
      </c>
      <c r="B7" s="346"/>
      <c r="C7" s="346"/>
      <c r="D7" s="346"/>
      <c r="E7" s="346"/>
      <c r="F7" s="346"/>
      <c r="G7" s="346"/>
      <c r="H7" s="346"/>
      <c r="I7" s="346"/>
    </row>
    <row r="8" spans="1:9" ht="12.75" customHeight="1" x14ac:dyDescent="0.2">
      <c r="A8" s="293" t="s">
        <v>169</v>
      </c>
      <c r="B8" s="293"/>
      <c r="C8" s="293"/>
      <c r="D8" s="293"/>
      <c r="E8" s="293"/>
      <c r="F8" s="293"/>
      <c r="G8" s="31">
        <v>1</v>
      </c>
      <c r="H8" s="100">
        <v>0</v>
      </c>
      <c r="I8" s="100">
        <v>0</v>
      </c>
    </row>
    <row r="9" spans="1:9" ht="12.75" customHeight="1" x14ac:dyDescent="0.2">
      <c r="A9" s="348" t="s">
        <v>170</v>
      </c>
      <c r="B9" s="348"/>
      <c r="C9" s="348"/>
      <c r="D9" s="348"/>
      <c r="E9" s="348"/>
      <c r="F9" s="348"/>
      <c r="G9" s="32">
        <v>2</v>
      </c>
      <c r="H9" s="101">
        <f>H10+H11+H12+H13+H14+H15+H16+H17</f>
        <v>0</v>
      </c>
      <c r="I9" s="101">
        <f>I10+I11+I12+I13+I14+I15+I16+I17</f>
        <v>0</v>
      </c>
    </row>
    <row r="10" spans="1:9" ht="12.75" customHeight="1" x14ac:dyDescent="0.2">
      <c r="A10" s="327" t="s">
        <v>171</v>
      </c>
      <c r="B10" s="327"/>
      <c r="C10" s="327"/>
      <c r="D10" s="327"/>
      <c r="E10" s="327"/>
      <c r="F10" s="327"/>
      <c r="G10" s="31">
        <v>3</v>
      </c>
      <c r="H10" s="100">
        <v>0</v>
      </c>
      <c r="I10" s="100">
        <v>0</v>
      </c>
    </row>
    <row r="11" spans="1:9" ht="22.15" customHeight="1" x14ac:dyDescent="0.2">
      <c r="A11" s="327" t="s">
        <v>172</v>
      </c>
      <c r="B11" s="327"/>
      <c r="C11" s="327"/>
      <c r="D11" s="327"/>
      <c r="E11" s="327"/>
      <c r="F11" s="327"/>
      <c r="G11" s="31">
        <v>4</v>
      </c>
      <c r="H11" s="100">
        <v>0</v>
      </c>
      <c r="I11" s="100">
        <v>0</v>
      </c>
    </row>
    <row r="12" spans="1:9" ht="23.45" customHeight="1" x14ac:dyDescent="0.2">
      <c r="A12" s="327" t="s">
        <v>173</v>
      </c>
      <c r="B12" s="327"/>
      <c r="C12" s="327"/>
      <c r="D12" s="327"/>
      <c r="E12" s="327"/>
      <c r="F12" s="327"/>
      <c r="G12" s="31">
        <v>5</v>
      </c>
      <c r="H12" s="100">
        <v>0</v>
      </c>
      <c r="I12" s="100">
        <v>0</v>
      </c>
    </row>
    <row r="13" spans="1:9" ht="12.75" customHeight="1" x14ac:dyDescent="0.2">
      <c r="A13" s="327" t="s">
        <v>174</v>
      </c>
      <c r="B13" s="327"/>
      <c r="C13" s="327"/>
      <c r="D13" s="327"/>
      <c r="E13" s="327"/>
      <c r="F13" s="327"/>
      <c r="G13" s="31">
        <v>6</v>
      </c>
      <c r="H13" s="100">
        <v>0</v>
      </c>
      <c r="I13" s="100">
        <v>0</v>
      </c>
    </row>
    <row r="14" spans="1:9" ht="12.75" customHeight="1" x14ac:dyDescent="0.2">
      <c r="A14" s="327" t="s">
        <v>175</v>
      </c>
      <c r="B14" s="327"/>
      <c r="C14" s="327"/>
      <c r="D14" s="327"/>
      <c r="E14" s="327"/>
      <c r="F14" s="327"/>
      <c r="G14" s="31">
        <v>7</v>
      </c>
      <c r="H14" s="100">
        <v>0</v>
      </c>
      <c r="I14" s="100">
        <v>0</v>
      </c>
    </row>
    <row r="15" spans="1:9" ht="12.75" customHeight="1" x14ac:dyDescent="0.2">
      <c r="A15" s="327" t="s">
        <v>176</v>
      </c>
      <c r="B15" s="327"/>
      <c r="C15" s="327"/>
      <c r="D15" s="327"/>
      <c r="E15" s="327"/>
      <c r="F15" s="327"/>
      <c r="G15" s="31">
        <v>8</v>
      </c>
      <c r="H15" s="100">
        <v>0</v>
      </c>
      <c r="I15" s="100">
        <v>0</v>
      </c>
    </row>
    <row r="16" spans="1:9" ht="12.75" customHeight="1" x14ac:dyDescent="0.2">
      <c r="A16" s="327" t="s">
        <v>177</v>
      </c>
      <c r="B16" s="327"/>
      <c r="C16" s="327"/>
      <c r="D16" s="327"/>
      <c r="E16" s="327"/>
      <c r="F16" s="327"/>
      <c r="G16" s="31">
        <v>9</v>
      </c>
      <c r="H16" s="100">
        <v>0</v>
      </c>
      <c r="I16" s="100">
        <v>0</v>
      </c>
    </row>
    <row r="17" spans="1:9" ht="25.15" customHeight="1" x14ac:dyDescent="0.2">
      <c r="A17" s="327" t="s">
        <v>178</v>
      </c>
      <c r="B17" s="327"/>
      <c r="C17" s="327"/>
      <c r="D17" s="327"/>
      <c r="E17" s="327"/>
      <c r="F17" s="327"/>
      <c r="G17" s="31">
        <v>10</v>
      </c>
      <c r="H17" s="100">
        <v>0</v>
      </c>
      <c r="I17" s="100">
        <v>0</v>
      </c>
    </row>
    <row r="18" spans="1:9" ht="28.15" customHeight="1" x14ac:dyDescent="0.2">
      <c r="A18" s="344" t="s">
        <v>304</v>
      </c>
      <c r="B18" s="344"/>
      <c r="C18" s="344"/>
      <c r="D18" s="344"/>
      <c r="E18" s="344"/>
      <c r="F18" s="344"/>
      <c r="G18" s="32">
        <v>11</v>
      </c>
      <c r="H18" s="101">
        <f>H8+H9</f>
        <v>0</v>
      </c>
      <c r="I18" s="101">
        <f>I8+I9</f>
        <v>0</v>
      </c>
    </row>
    <row r="19" spans="1:9" ht="12.75" customHeight="1" x14ac:dyDescent="0.2">
      <c r="A19" s="348" t="s">
        <v>179</v>
      </c>
      <c r="B19" s="348"/>
      <c r="C19" s="348"/>
      <c r="D19" s="348"/>
      <c r="E19" s="348"/>
      <c r="F19" s="348"/>
      <c r="G19" s="32">
        <v>12</v>
      </c>
      <c r="H19" s="101">
        <f>H20+H21+H22+H23</f>
        <v>0</v>
      </c>
      <c r="I19" s="101">
        <f>I20+I21+I22+I23</f>
        <v>0</v>
      </c>
    </row>
    <row r="20" spans="1:9" ht="12.75" customHeight="1" x14ac:dyDescent="0.2">
      <c r="A20" s="327" t="s">
        <v>180</v>
      </c>
      <c r="B20" s="327"/>
      <c r="C20" s="327"/>
      <c r="D20" s="327"/>
      <c r="E20" s="327"/>
      <c r="F20" s="327"/>
      <c r="G20" s="31">
        <v>13</v>
      </c>
      <c r="H20" s="100">
        <v>0</v>
      </c>
      <c r="I20" s="100">
        <v>0</v>
      </c>
    </row>
    <row r="21" spans="1:9" ht="12.75" customHeight="1" x14ac:dyDescent="0.2">
      <c r="A21" s="327" t="s">
        <v>181</v>
      </c>
      <c r="B21" s="327"/>
      <c r="C21" s="327"/>
      <c r="D21" s="327"/>
      <c r="E21" s="327"/>
      <c r="F21" s="327"/>
      <c r="G21" s="31">
        <v>14</v>
      </c>
      <c r="H21" s="100">
        <v>0</v>
      </c>
      <c r="I21" s="100">
        <v>0</v>
      </c>
    </row>
    <row r="22" spans="1:9" ht="12.75" customHeight="1" x14ac:dyDescent="0.2">
      <c r="A22" s="327" t="s">
        <v>182</v>
      </c>
      <c r="B22" s="327"/>
      <c r="C22" s="327"/>
      <c r="D22" s="327"/>
      <c r="E22" s="327"/>
      <c r="F22" s="327"/>
      <c r="G22" s="31">
        <v>15</v>
      </c>
      <c r="H22" s="100">
        <v>0</v>
      </c>
      <c r="I22" s="100">
        <v>0</v>
      </c>
    </row>
    <row r="23" spans="1:9" ht="12.75" customHeight="1" x14ac:dyDescent="0.2">
      <c r="A23" s="327" t="s">
        <v>183</v>
      </c>
      <c r="B23" s="327"/>
      <c r="C23" s="327"/>
      <c r="D23" s="327"/>
      <c r="E23" s="327"/>
      <c r="F23" s="327"/>
      <c r="G23" s="31">
        <v>16</v>
      </c>
      <c r="H23" s="100">
        <v>0</v>
      </c>
      <c r="I23" s="100">
        <v>0</v>
      </c>
    </row>
    <row r="24" spans="1:9" ht="12.75" customHeight="1" x14ac:dyDescent="0.2">
      <c r="A24" s="344" t="s">
        <v>184</v>
      </c>
      <c r="B24" s="344"/>
      <c r="C24" s="344"/>
      <c r="D24" s="344"/>
      <c r="E24" s="344"/>
      <c r="F24" s="344"/>
      <c r="G24" s="32">
        <v>17</v>
      </c>
      <c r="H24" s="101">
        <f>H18+H19</f>
        <v>0</v>
      </c>
      <c r="I24" s="101">
        <f>I18+I19</f>
        <v>0</v>
      </c>
    </row>
    <row r="25" spans="1:9" ht="12.75" customHeight="1" x14ac:dyDescent="0.2">
      <c r="A25" s="293" t="s">
        <v>185</v>
      </c>
      <c r="B25" s="293"/>
      <c r="C25" s="293"/>
      <c r="D25" s="293"/>
      <c r="E25" s="293"/>
      <c r="F25" s="293"/>
      <c r="G25" s="31">
        <v>18</v>
      </c>
      <c r="H25" s="100">
        <v>0</v>
      </c>
      <c r="I25" s="100">
        <v>0</v>
      </c>
    </row>
    <row r="26" spans="1:9" ht="12.75" customHeight="1" x14ac:dyDescent="0.2">
      <c r="A26" s="293" t="s">
        <v>186</v>
      </c>
      <c r="B26" s="293"/>
      <c r="C26" s="293"/>
      <c r="D26" s="293"/>
      <c r="E26" s="293"/>
      <c r="F26" s="293"/>
      <c r="G26" s="31">
        <v>19</v>
      </c>
      <c r="H26" s="100">
        <v>0</v>
      </c>
      <c r="I26" s="100">
        <v>0</v>
      </c>
    </row>
    <row r="27" spans="1:9" ht="25.9" customHeight="1" x14ac:dyDescent="0.2">
      <c r="A27" s="345" t="s">
        <v>187</v>
      </c>
      <c r="B27" s="345"/>
      <c r="C27" s="345"/>
      <c r="D27" s="345"/>
      <c r="E27" s="345"/>
      <c r="F27" s="345"/>
      <c r="G27" s="32">
        <v>20</v>
      </c>
      <c r="H27" s="101">
        <f>H24+H25+H26</f>
        <v>0</v>
      </c>
      <c r="I27" s="101">
        <f>I24+I25+I26</f>
        <v>0</v>
      </c>
    </row>
    <row r="28" spans="1:9" x14ac:dyDescent="0.2">
      <c r="A28" s="346" t="s">
        <v>188</v>
      </c>
      <c r="B28" s="346"/>
      <c r="C28" s="346"/>
      <c r="D28" s="346"/>
      <c r="E28" s="346"/>
      <c r="F28" s="346"/>
      <c r="G28" s="346"/>
      <c r="H28" s="346"/>
      <c r="I28" s="346"/>
    </row>
    <row r="29" spans="1:9" ht="30.6" customHeight="1" x14ac:dyDescent="0.2">
      <c r="A29" s="293" t="s">
        <v>189</v>
      </c>
      <c r="B29" s="293"/>
      <c r="C29" s="293"/>
      <c r="D29" s="293"/>
      <c r="E29" s="293"/>
      <c r="F29" s="293"/>
      <c r="G29" s="31">
        <v>21</v>
      </c>
      <c r="H29" s="102">
        <v>0</v>
      </c>
      <c r="I29" s="102">
        <v>0</v>
      </c>
    </row>
    <row r="30" spans="1:9" ht="12.75" customHeight="1" x14ac:dyDescent="0.2">
      <c r="A30" s="293" t="s">
        <v>190</v>
      </c>
      <c r="B30" s="293"/>
      <c r="C30" s="293"/>
      <c r="D30" s="293"/>
      <c r="E30" s="293"/>
      <c r="F30" s="293"/>
      <c r="G30" s="31">
        <v>22</v>
      </c>
      <c r="H30" s="102">
        <v>0</v>
      </c>
      <c r="I30" s="102">
        <v>0</v>
      </c>
    </row>
    <row r="31" spans="1:9" ht="12.75" customHeight="1" x14ac:dyDescent="0.2">
      <c r="A31" s="293" t="s">
        <v>191</v>
      </c>
      <c r="B31" s="293"/>
      <c r="C31" s="293"/>
      <c r="D31" s="293"/>
      <c r="E31" s="293"/>
      <c r="F31" s="293"/>
      <c r="G31" s="31">
        <v>23</v>
      </c>
      <c r="H31" s="102">
        <v>0</v>
      </c>
      <c r="I31" s="102">
        <v>0</v>
      </c>
    </row>
    <row r="32" spans="1:9" ht="12.75" customHeight="1" x14ac:dyDescent="0.2">
      <c r="A32" s="293" t="s">
        <v>192</v>
      </c>
      <c r="B32" s="293"/>
      <c r="C32" s="293"/>
      <c r="D32" s="293"/>
      <c r="E32" s="293"/>
      <c r="F32" s="293"/>
      <c r="G32" s="31">
        <v>24</v>
      </c>
      <c r="H32" s="102">
        <v>0</v>
      </c>
      <c r="I32" s="102">
        <v>0</v>
      </c>
    </row>
    <row r="33" spans="1:9" ht="12.75" customHeight="1" x14ac:dyDescent="0.2">
      <c r="A33" s="293" t="s">
        <v>193</v>
      </c>
      <c r="B33" s="293"/>
      <c r="C33" s="293"/>
      <c r="D33" s="293"/>
      <c r="E33" s="293"/>
      <c r="F33" s="293"/>
      <c r="G33" s="31">
        <v>25</v>
      </c>
      <c r="H33" s="102">
        <v>0</v>
      </c>
      <c r="I33" s="102">
        <v>0</v>
      </c>
    </row>
    <row r="34" spans="1:9" ht="12.75" customHeight="1" x14ac:dyDescent="0.2">
      <c r="A34" s="293" t="s">
        <v>194</v>
      </c>
      <c r="B34" s="293"/>
      <c r="C34" s="293"/>
      <c r="D34" s="293"/>
      <c r="E34" s="293"/>
      <c r="F34" s="293"/>
      <c r="G34" s="31">
        <v>26</v>
      </c>
      <c r="H34" s="102">
        <v>0</v>
      </c>
      <c r="I34" s="102">
        <v>0</v>
      </c>
    </row>
    <row r="35" spans="1:9" ht="26.45" customHeight="1" x14ac:dyDescent="0.2">
      <c r="A35" s="344" t="s">
        <v>195</v>
      </c>
      <c r="B35" s="344"/>
      <c r="C35" s="344"/>
      <c r="D35" s="344"/>
      <c r="E35" s="344"/>
      <c r="F35" s="344"/>
      <c r="G35" s="32">
        <v>27</v>
      </c>
      <c r="H35" s="103">
        <f>H29+H30+H31+H32+H33+H34</f>
        <v>0</v>
      </c>
      <c r="I35" s="103">
        <f>I29+I30+I31+I32+I33+I34</f>
        <v>0</v>
      </c>
    </row>
    <row r="36" spans="1:9" ht="22.9" customHeight="1" x14ac:dyDescent="0.2">
      <c r="A36" s="293" t="s">
        <v>196</v>
      </c>
      <c r="B36" s="293"/>
      <c r="C36" s="293"/>
      <c r="D36" s="293"/>
      <c r="E36" s="293"/>
      <c r="F36" s="293"/>
      <c r="G36" s="31">
        <v>28</v>
      </c>
      <c r="H36" s="102">
        <v>0</v>
      </c>
      <c r="I36" s="102">
        <v>0</v>
      </c>
    </row>
    <row r="37" spans="1:9" ht="12.75" customHeight="1" x14ac:dyDescent="0.2">
      <c r="A37" s="293" t="s">
        <v>197</v>
      </c>
      <c r="B37" s="293"/>
      <c r="C37" s="293"/>
      <c r="D37" s="293"/>
      <c r="E37" s="293"/>
      <c r="F37" s="293"/>
      <c r="G37" s="31">
        <v>29</v>
      </c>
      <c r="H37" s="102">
        <v>0</v>
      </c>
      <c r="I37" s="102">
        <v>0</v>
      </c>
    </row>
    <row r="38" spans="1:9" ht="12.75" customHeight="1" x14ac:dyDescent="0.2">
      <c r="A38" s="293" t="s">
        <v>198</v>
      </c>
      <c r="B38" s="293"/>
      <c r="C38" s="293"/>
      <c r="D38" s="293"/>
      <c r="E38" s="293"/>
      <c r="F38" s="293"/>
      <c r="G38" s="31">
        <v>30</v>
      </c>
      <c r="H38" s="102">
        <v>0</v>
      </c>
      <c r="I38" s="102">
        <v>0</v>
      </c>
    </row>
    <row r="39" spans="1:9" ht="12.75" customHeight="1" x14ac:dyDescent="0.2">
      <c r="A39" s="293" t="s">
        <v>199</v>
      </c>
      <c r="B39" s="293"/>
      <c r="C39" s="293"/>
      <c r="D39" s="293"/>
      <c r="E39" s="293"/>
      <c r="F39" s="293"/>
      <c r="G39" s="31">
        <v>31</v>
      </c>
      <c r="H39" s="102">
        <v>0</v>
      </c>
      <c r="I39" s="102">
        <v>0</v>
      </c>
    </row>
    <row r="40" spans="1:9" ht="12.75" customHeight="1" x14ac:dyDescent="0.2">
      <c r="A40" s="293" t="s">
        <v>200</v>
      </c>
      <c r="B40" s="293"/>
      <c r="C40" s="293"/>
      <c r="D40" s="293"/>
      <c r="E40" s="293"/>
      <c r="F40" s="293"/>
      <c r="G40" s="31">
        <v>32</v>
      </c>
      <c r="H40" s="102">
        <v>0</v>
      </c>
      <c r="I40" s="102">
        <v>0</v>
      </c>
    </row>
    <row r="41" spans="1:9" ht="24" customHeight="1" x14ac:dyDescent="0.2">
      <c r="A41" s="344" t="s">
        <v>201</v>
      </c>
      <c r="B41" s="344"/>
      <c r="C41" s="344"/>
      <c r="D41" s="344"/>
      <c r="E41" s="344"/>
      <c r="F41" s="344"/>
      <c r="G41" s="32">
        <v>33</v>
      </c>
      <c r="H41" s="103">
        <f>H36+H37+H38+H39+H40</f>
        <v>0</v>
      </c>
      <c r="I41" s="103">
        <f>I36+I37+I38+I39+I40</f>
        <v>0</v>
      </c>
    </row>
    <row r="42" spans="1:9" ht="29.45" customHeight="1" x14ac:dyDescent="0.2">
      <c r="A42" s="345" t="s">
        <v>202</v>
      </c>
      <c r="B42" s="345"/>
      <c r="C42" s="345"/>
      <c r="D42" s="345"/>
      <c r="E42" s="345"/>
      <c r="F42" s="345"/>
      <c r="G42" s="32">
        <v>34</v>
      </c>
      <c r="H42" s="103">
        <f>H35+H41</f>
        <v>0</v>
      </c>
      <c r="I42" s="103">
        <f>I35+I41</f>
        <v>0</v>
      </c>
    </row>
    <row r="43" spans="1:9" x14ac:dyDescent="0.2">
      <c r="A43" s="346" t="s">
        <v>203</v>
      </c>
      <c r="B43" s="346"/>
      <c r="C43" s="346"/>
      <c r="D43" s="346"/>
      <c r="E43" s="346"/>
      <c r="F43" s="346"/>
      <c r="G43" s="346"/>
      <c r="H43" s="346"/>
      <c r="I43" s="346"/>
    </row>
    <row r="44" spans="1:9" ht="12.75" customHeight="1" x14ac:dyDescent="0.2">
      <c r="A44" s="293" t="s">
        <v>204</v>
      </c>
      <c r="B44" s="293"/>
      <c r="C44" s="293"/>
      <c r="D44" s="293"/>
      <c r="E44" s="293"/>
      <c r="F44" s="293"/>
      <c r="G44" s="31">
        <v>35</v>
      </c>
      <c r="H44" s="102">
        <v>0</v>
      </c>
      <c r="I44" s="102">
        <v>0</v>
      </c>
    </row>
    <row r="45" spans="1:9" ht="25.15" customHeight="1" x14ac:dyDescent="0.2">
      <c r="A45" s="293" t="s">
        <v>205</v>
      </c>
      <c r="B45" s="293"/>
      <c r="C45" s="293"/>
      <c r="D45" s="293"/>
      <c r="E45" s="293"/>
      <c r="F45" s="293"/>
      <c r="G45" s="31">
        <v>36</v>
      </c>
      <c r="H45" s="102">
        <v>0</v>
      </c>
      <c r="I45" s="102">
        <v>0</v>
      </c>
    </row>
    <row r="46" spans="1:9" ht="12.75" customHeight="1" x14ac:dyDescent="0.2">
      <c r="A46" s="293" t="s">
        <v>206</v>
      </c>
      <c r="B46" s="293"/>
      <c r="C46" s="293"/>
      <c r="D46" s="293"/>
      <c r="E46" s="293"/>
      <c r="F46" s="293"/>
      <c r="G46" s="31">
        <v>37</v>
      </c>
      <c r="H46" s="102">
        <v>0</v>
      </c>
      <c r="I46" s="102">
        <v>0</v>
      </c>
    </row>
    <row r="47" spans="1:9" ht="12.75" customHeight="1" x14ac:dyDescent="0.2">
      <c r="A47" s="293" t="s">
        <v>207</v>
      </c>
      <c r="B47" s="293"/>
      <c r="C47" s="293"/>
      <c r="D47" s="293"/>
      <c r="E47" s="293"/>
      <c r="F47" s="293"/>
      <c r="G47" s="31">
        <v>38</v>
      </c>
      <c r="H47" s="102">
        <v>0</v>
      </c>
      <c r="I47" s="102">
        <v>0</v>
      </c>
    </row>
    <row r="48" spans="1:9" ht="22.15" customHeight="1" x14ac:dyDescent="0.2">
      <c r="A48" s="344" t="s">
        <v>208</v>
      </c>
      <c r="B48" s="344"/>
      <c r="C48" s="344"/>
      <c r="D48" s="344"/>
      <c r="E48" s="344"/>
      <c r="F48" s="344"/>
      <c r="G48" s="32">
        <v>39</v>
      </c>
      <c r="H48" s="103">
        <f>H44+H45+H46+H47</f>
        <v>0</v>
      </c>
      <c r="I48" s="103">
        <f>I44+I45+I46+I47</f>
        <v>0</v>
      </c>
    </row>
    <row r="49" spans="1:9" ht="24.6" customHeight="1" x14ac:dyDescent="0.2">
      <c r="A49" s="293" t="s">
        <v>303</v>
      </c>
      <c r="B49" s="293"/>
      <c r="C49" s="293"/>
      <c r="D49" s="293"/>
      <c r="E49" s="293"/>
      <c r="F49" s="293"/>
      <c r="G49" s="31">
        <v>40</v>
      </c>
      <c r="H49" s="102">
        <v>0</v>
      </c>
      <c r="I49" s="102">
        <v>0</v>
      </c>
    </row>
    <row r="50" spans="1:9" ht="12.75" customHeight="1" x14ac:dyDescent="0.2">
      <c r="A50" s="293" t="s">
        <v>209</v>
      </c>
      <c r="B50" s="293"/>
      <c r="C50" s="293"/>
      <c r="D50" s="293"/>
      <c r="E50" s="293"/>
      <c r="F50" s="293"/>
      <c r="G50" s="31">
        <v>41</v>
      </c>
      <c r="H50" s="102">
        <v>0</v>
      </c>
      <c r="I50" s="102">
        <v>0</v>
      </c>
    </row>
    <row r="51" spans="1:9" ht="12.75" customHeight="1" x14ac:dyDescent="0.2">
      <c r="A51" s="293" t="s">
        <v>210</v>
      </c>
      <c r="B51" s="293"/>
      <c r="C51" s="293"/>
      <c r="D51" s="293"/>
      <c r="E51" s="293"/>
      <c r="F51" s="293"/>
      <c r="G51" s="31">
        <v>42</v>
      </c>
      <c r="H51" s="102">
        <v>0</v>
      </c>
      <c r="I51" s="102">
        <v>0</v>
      </c>
    </row>
    <row r="52" spans="1:9" ht="22.9" customHeight="1" x14ac:dyDescent="0.2">
      <c r="A52" s="293" t="s">
        <v>211</v>
      </c>
      <c r="B52" s="293"/>
      <c r="C52" s="293"/>
      <c r="D52" s="293"/>
      <c r="E52" s="293"/>
      <c r="F52" s="293"/>
      <c r="G52" s="31">
        <v>43</v>
      </c>
      <c r="H52" s="102">
        <v>0</v>
      </c>
      <c r="I52" s="102">
        <v>0</v>
      </c>
    </row>
    <row r="53" spans="1:9" ht="12.75" customHeight="1" x14ac:dyDescent="0.2">
      <c r="A53" s="293" t="s">
        <v>212</v>
      </c>
      <c r="B53" s="293"/>
      <c r="C53" s="293"/>
      <c r="D53" s="293"/>
      <c r="E53" s="293"/>
      <c r="F53" s="293"/>
      <c r="G53" s="31">
        <v>44</v>
      </c>
      <c r="H53" s="102">
        <v>0</v>
      </c>
      <c r="I53" s="102">
        <v>0</v>
      </c>
    </row>
    <row r="54" spans="1:9" ht="30.6" customHeight="1" x14ac:dyDescent="0.2">
      <c r="A54" s="344" t="s">
        <v>213</v>
      </c>
      <c r="B54" s="344"/>
      <c r="C54" s="344"/>
      <c r="D54" s="344"/>
      <c r="E54" s="344"/>
      <c r="F54" s="344"/>
      <c r="G54" s="32">
        <v>45</v>
      </c>
      <c r="H54" s="103">
        <f>H49+H50+H51+H52+H53</f>
        <v>0</v>
      </c>
      <c r="I54" s="103">
        <f>I49+I50+I51+I52+I53</f>
        <v>0</v>
      </c>
    </row>
    <row r="55" spans="1:9" ht="29.45" customHeight="1" x14ac:dyDescent="0.2">
      <c r="A55" s="345" t="s">
        <v>214</v>
      </c>
      <c r="B55" s="345"/>
      <c r="C55" s="345"/>
      <c r="D55" s="345"/>
      <c r="E55" s="345"/>
      <c r="F55" s="345"/>
      <c r="G55" s="32">
        <v>46</v>
      </c>
      <c r="H55" s="103">
        <f>H48+H54</f>
        <v>0</v>
      </c>
      <c r="I55" s="103">
        <f>I48+I54</f>
        <v>0</v>
      </c>
    </row>
    <row r="56" spans="1:9" x14ac:dyDescent="0.2">
      <c r="A56" s="293" t="s">
        <v>215</v>
      </c>
      <c r="B56" s="293"/>
      <c r="C56" s="293"/>
      <c r="D56" s="293"/>
      <c r="E56" s="293"/>
      <c r="F56" s="293"/>
      <c r="G56" s="31">
        <v>47</v>
      </c>
      <c r="H56" s="102">
        <v>0</v>
      </c>
      <c r="I56" s="102">
        <v>0</v>
      </c>
    </row>
    <row r="57" spans="1:9" ht="26.45" customHeight="1" x14ac:dyDescent="0.2">
      <c r="A57" s="345" t="s">
        <v>216</v>
      </c>
      <c r="B57" s="345"/>
      <c r="C57" s="345"/>
      <c r="D57" s="345"/>
      <c r="E57" s="345"/>
      <c r="F57" s="345"/>
      <c r="G57" s="32">
        <v>48</v>
      </c>
      <c r="H57" s="103">
        <f>H27+H42+H55+H56</f>
        <v>0</v>
      </c>
      <c r="I57" s="103">
        <f>I27+I42+I55+I56</f>
        <v>0</v>
      </c>
    </row>
    <row r="58" spans="1:9" x14ac:dyDescent="0.2">
      <c r="A58" s="347" t="s">
        <v>217</v>
      </c>
      <c r="B58" s="347"/>
      <c r="C58" s="347"/>
      <c r="D58" s="347"/>
      <c r="E58" s="347"/>
      <c r="F58" s="347"/>
      <c r="G58" s="31">
        <v>49</v>
      </c>
      <c r="H58" s="102">
        <v>0</v>
      </c>
      <c r="I58" s="102">
        <v>0</v>
      </c>
    </row>
    <row r="59" spans="1:9" ht="31.15" customHeight="1" x14ac:dyDescent="0.2">
      <c r="A59" s="345" t="s">
        <v>218</v>
      </c>
      <c r="B59" s="345"/>
      <c r="C59" s="345"/>
      <c r="D59" s="345"/>
      <c r="E59" s="345"/>
      <c r="F59" s="345"/>
      <c r="G59" s="32">
        <v>50</v>
      </c>
      <c r="H59" s="103">
        <f>H57+H58</f>
        <v>0</v>
      </c>
      <c r="I59" s="103">
        <f>I57+I58</f>
        <v>0</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&amp;C&amp;"Aptos"&amp;10&amp;K000000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zoomScaleNormal="100" zoomScaleSheetLayoutView="100" workbookViewId="0">
      <selection activeCell="I52" sqref="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9" t="s">
        <v>219</v>
      </c>
      <c r="B1" s="350"/>
      <c r="C1" s="350"/>
      <c r="D1" s="350"/>
      <c r="E1" s="350"/>
      <c r="F1" s="350"/>
      <c r="G1" s="350"/>
      <c r="H1" s="350"/>
      <c r="I1" s="350"/>
    </row>
    <row r="2" spans="1:9" ht="12.75" customHeight="1" x14ac:dyDescent="0.2">
      <c r="A2" s="351" t="s">
        <v>637</v>
      </c>
      <c r="B2" s="303"/>
      <c r="C2" s="303"/>
      <c r="D2" s="303"/>
      <c r="E2" s="303"/>
      <c r="F2" s="303"/>
      <c r="G2" s="303"/>
      <c r="H2" s="303"/>
      <c r="I2" s="303"/>
    </row>
    <row r="3" spans="1:9" x14ac:dyDescent="0.2">
      <c r="A3" s="359" t="s">
        <v>437</v>
      </c>
      <c r="B3" s="360"/>
      <c r="C3" s="360"/>
      <c r="D3" s="360"/>
      <c r="E3" s="360"/>
      <c r="F3" s="360"/>
      <c r="G3" s="360"/>
      <c r="H3" s="360"/>
      <c r="I3" s="360"/>
    </row>
    <row r="4" spans="1:9" x14ac:dyDescent="0.2">
      <c r="A4" s="352" t="s">
        <v>486</v>
      </c>
      <c r="B4" s="306"/>
      <c r="C4" s="306"/>
      <c r="D4" s="306"/>
      <c r="E4" s="306"/>
      <c r="F4" s="306"/>
      <c r="G4" s="306"/>
      <c r="H4" s="306"/>
      <c r="I4" s="307"/>
    </row>
    <row r="5" spans="1:9" ht="23.25" x14ac:dyDescent="0.2">
      <c r="A5" s="355" t="s">
        <v>2</v>
      </c>
      <c r="B5" s="311"/>
      <c r="C5" s="311"/>
      <c r="D5" s="311"/>
      <c r="E5" s="311"/>
      <c r="F5" s="311"/>
      <c r="G5" s="28" t="s">
        <v>103</v>
      </c>
      <c r="H5" s="29" t="s">
        <v>299</v>
      </c>
      <c r="I5" s="29" t="s">
        <v>278</v>
      </c>
    </row>
    <row r="6" spans="1:9" x14ac:dyDescent="0.2">
      <c r="A6" s="356">
        <v>1</v>
      </c>
      <c r="B6" s="311"/>
      <c r="C6" s="311"/>
      <c r="D6" s="311"/>
      <c r="E6" s="311"/>
      <c r="F6" s="311"/>
      <c r="G6" s="104">
        <v>2</v>
      </c>
      <c r="H6" s="29" t="s">
        <v>166</v>
      </c>
      <c r="I6" s="29" t="s">
        <v>167</v>
      </c>
    </row>
    <row r="7" spans="1:9" x14ac:dyDescent="0.2">
      <c r="A7" s="367" t="s">
        <v>168</v>
      </c>
      <c r="B7" s="368"/>
      <c r="C7" s="368"/>
      <c r="D7" s="368"/>
      <c r="E7" s="368"/>
      <c r="F7" s="368"/>
      <c r="G7" s="368"/>
      <c r="H7" s="368"/>
      <c r="I7" s="369"/>
    </row>
    <row r="8" spans="1:9" x14ac:dyDescent="0.2">
      <c r="A8" s="370" t="s">
        <v>220</v>
      </c>
      <c r="B8" s="370"/>
      <c r="C8" s="370"/>
      <c r="D8" s="370"/>
      <c r="E8" s="370"/>
      <c r="F8" s="370"/>
      <c r="G8" s="10">
        <v>1</v>
      </c>
      <c r="H8" s="105">
        <v>635890827</v>
      </c>
      <c r="I8" s="105">
        <v>787810657</v>
      </c>
    </row>
    <row r="9" spans="1:9" x14ac:dyDescent="0.2">
      <c r="A9" s="357" t="s">
        <v>221</v>
      </c>
      <c r="B9" s="357"/>
      <c r="C9" s="357"/>
      <c r="D9" s="357"/>
      <c r="E9" s="357"/>
      <c r="F9" s="357"/>
      <c r="G9" s="11">
        <v>2</v>
      </c>
      <c r="H9" s="106">
        <v>44278</v>
      </c>
      <c r="I9" s="106">
        <v>26947</v>
      </c>
    </row>
    <row r="10" spans="1:9" x14ac:dyDescent="0.2">
      <c r="A10" s="357" t="s">
        <v>222</v>
      </c>
      <c r="B10" s="357"/>
      <c r="C10" s="357"/>
      <c r="D10" s="357"/>
      <c r="E10" s="357"/>
      <c r="F10" s="357"/>
      <c r="G10" s="11">
        <v>3</v>
      </c>
      <c r="H10" s="106">
        <v>664413</v>
      </c>
      <c r="I10" s="106">
        <v>2472830</v>
      </c>
    </row>
    <row r="11" spans="1:9" x14ac:dyDescent="0.2">
      <c r="A11" s="357" t="s">
        <v>223</v>
      </c>
      <c r="B11" s="357"/>
      <c r="C11" s="357"/>
      <c r="D11" s="357"/>
      <c r="E11" s="357"/>
      <c r="F11" s="357"/>
      <c r="G11" s="11">
        <v>4</v>
      </c>
      <c r="H11" s="106">
        <v>21378673</v>
      </c>
      <c r="I11" s="106">
        <v>26637407</v>
      </c>
    </row>
    <row r="12" spans="1:9" x14ac:dyDescent="0.2">
      <c r="A12" s="357" t="s">
        <v>378</v>
      </c>
      <c r="B12" s="357"/>
      <c r="C12" s="357"/>
      <c r="D12" s="357"/>
      <c r="E12" s="357"/>
      <c r="F12" s="357"/>
      <c r="G12" s="11">
        <v>5</v>
      </c>
      <c r="H12" s="106">
        <v>9274185</v>
      </c>
      <c r="I12" s="106">
        <v>20238186</v>
      </c>
    </row>
    <row r="13" spans="1:9" ht="24.6" customHeight="1" x14ac:dyDescent="0.2">
      <c r="A13" s="358" t="s">
        <v>379</v>
      </c>
      <c r="B13" s="358"/>
      <c r="C13" s="358"/>
      <c r="D13" s="358"/>
      <c r="E13" s="358"/>
      <c r="F13" s="358"/>
      <c r="G13" s="25">
        <v>6</v>
      </c>
      <c r="H13" s="107">
        <f>SUM(H8:H12)</f>
        <v>667252376</v>
      </c>
      <c r="I13" s="107">
        <f>SUM(I8:I12)</f>
        <v>837186027</v>
      </c>
    </row>
    <row r="14" spans="1:9" ht="12.75" customHeight="1" x14ac:dyDescent="0.2">
      <c r="A14" s="357" t="s">
        <v>380</v>
      </c>
      <c r="B14" s="357"/>
      <c r="C14" s="357"/>
      <c r="D14" s="357"/>
      <c r="E14" s="357"/>
      <c r="F14" s="357"/>
      <c r="G14" s="11">
        <v>7</v>
      </c>
      <c r="H14" s="106">
        <v>-431224526</v>
      </c>
      <c r="I14" s="106">
        <v>-474887238</v>
      </c>
    </row>
    <row r="15" spans="1:9" ht="12.75" customHeight="1" x14ac:dyDescent="0.2">
      <c r="A15" s="357" t="s">
        <v>381</v>
      </c>
      <c r="B15" s="357"/>
      <c r="C15" s="357"/>
      <c r="D15" s="357"/>
      <c r="E15" s="357"/>
      <c r="F15" s="357"/>
      <c r="G15" s="11">
        <v>8</v>
      </c>
      <c r="H15" s="106">
        <v>-115137386</v>
      </c>
      <c r="I15" s="106">
        <v>-148884751</v>
      </c>
    </row>
    <row r="16" spans="1:9" ht="12.75" customHeight="1" x14ac:dyDescent="0.2">
      <c r="A16" s="357" t="s">
        <v>382</v>
      </c>
      <c r="B16" s="357"/>
      <c r="C16" s="357"/>
      <c r="D16" s="357"/>
      <c r="E16" s="357"/>
      <c r="F16" s="357"/>
      <c r="G16" s="11">
        <v>9</v>
      </c>
      <c r="H16" s="106">
        <v>-1954349</v>
      </c>
      <c r="I16" s="106">
        <v>-2326488</v>
      </c>
    </row>
    <row r="17" spans="1:9" ht="12.75" customHeight="1" x14ac:dyDescent="0.2">
      <c r="A17" s="357" t="s">
        <v>383</v>
      </c>
      <c r="B17" s="357"/>
      <c r="C17" s="357"/>
      <c r="D17" s="357"/>
      <c r="E17" s="357"/>
      <c r="F17" s="357"/>
      <c r="G17" s="11">
        <v>10</v>
      </c>
      <c r="H17" s="106">
        <v>-809293</v>
      </c>
      <c r="I17" s="106">
        <v>-882718</v>
      </c>
    </row>
    <row r="18" spans="1:9" ht="12.75" customHeight="1" x14ac:dyDescent="0.2">
      <c r="A18" s="357" t="s">
        <v>384</v>
      </c>
      <c r="B18" s="357"/>
      <c r="C18" s="357"/>
      <c r="D18" s="357"/>
      <c r="E18" s="357"/>
      <c r="F18" s="357"/>
      <c r="G18" s="11">
        <v>11</v>
      </c>
      <c r="H18" s="106">
        <v>-13560488</v>
      </c>
      <c r="I18" s="106">
        <v>-29231555</v>
      </c>
    </row>
    <row r="19" spans="1:9" ht="12.75" customHeight="1" x14ac:dyDescent="0.2">
      <c r="A19" s="357" t="s">
        <v>385</v>
      </c>
      <c r="B19" s="357"/>
      <c r="C19" s="357"/>
      <c r="D19" s="357"/>
      <c r="E19" s="357"/>
      <c r="F19" s="357"/>
      <c r="G19" s="11">
        <v>12</v>
      </c>
      <c r="H19" s="106">
        <v>-32390958</v>
      </c>
      <c r="I19" s="106">
        <v>-41118318</v>
      </c>
    </row>
    <row r="20" spans="1:9" ht="26.25" customHeight="1" x14ac:dyDescent="0.2">
      <c r="A20" s="358" t="s">
        <v>386</v>
      </c>
      <c r="B20" s="358"/>
      <c r="C20" s="358"/>
      <c r="D20" s="358"/>
      <c r="E20" s="358"/>
      <c r="F20" s="358"/>
      <c r="G20" s="25">
        <v>13</v>
      </c>
      <c r="H20" s="107">
        <f>SUM(H14:H19)</f>
        <v>-595077000</v>
      </c>
      <c r="I20" s="107">
        <f>SUM(I14:I19)</f>
        <v>-697331068</v>
      </c>
    </row>
    <row r="21" spans="1:9" ht="27.6" customHeight="1" x14ac:dyDescent="0.2">
      <c r="A21" s="366" t="s">
        <v>387</v>
      </c>
      <c r="B21" s="366"/>
      <c r="C21" s="366"/>
      <c r="D21" s="366"/>
      <c r="E21" s="366"/>
      <c r="F21" s="366"/>
      <c r="G21" s="26">
        <v>14</v>
      </c>
      <c r="H21" s="108">
        <f>H13+H20</f>
        <v>72175376</v>
      </c>
      <c r="I21" s="108">
        <f>I13+I20</f>
        <v>139854959</v>
      </c>
    </row>
    <row r="22" spans="1:9" x14ac:dyDescent="0.2">
      <c r="A22" s="367" t="s">
        <v>188</v>
      </c>
      <c r="B22" s="368"/>
      <c r="C22" s="368"/>
      <c r="D22" s="368"/>
      <c r="E22" s="368"/>
      <c r="F22" s="368"/>
      <c r="G22" s="368"/>
      <c r="H22" s="368"/>
      <c r="I22" s="369"/>
    </row>
    <row r="23" spans="1:9" ht="26.45" customHeight="1" x14ac:dyDescent="0.2">
      <c r="A23" s="370" t="s">
        <v>224</v>
      </c>
      <c r="B23" s="370"/>
      <c r="C23" s="370"/>
      <c r="D23" s="370"/>
      <c r="E23" s="370"/>
      <c r="F23" s="370"/>
      <c r="G23" s="10">
        <v>15</v>
      </c>
      <c r="H23" s="105">
        <v>1335404</v>
      </c>
      <c r="I23" s="105">
        <v>190145</v>
      </c>
    </row>
    <row r="24" spans="1:9" ht="12.75" customHeight="1" x14ac:dyDescent="0.2">
      <c r="A24" s="357" t="s">
        <v>225</v>
      </c>
      <c r="B24" s="357"/>
      <c r="C24" s="357"/>
      <c r="D24" s="357"/>
      <c r="E24" s="357"/>
      <c r="F24" s="357"/>
      <c r="G24" s="10">
        <v>16</v>
      </c>
      <c r="H24" s="106">
        <v>25000000</v>
      </c>
      <c r="I24" s="106">
        <v>18060316</v>
      </c>
    </row>
    <row r="25" spans="1:9" ht="12.75" customHeight="1" x14ac:dyDescent="0.2">
      <c r="A25" s="357" t="s">
        <v>226</v>
      </c>
      <c r="B25" s="357"/>
      <c r="C25" s="357"/>
      <c r="D25" s="357"/>
      <c r="E25" s="357"/>
      <c r="F25" s="357"/>
      <c r="G25" s="10">
        <v>17</v>
      </c>
      <c r="H25" s="106">
        <v>1244043</v>
      </c>
      <c r="I25" s="106">
        <v>1630974</v>
      </c>
    </row>
    <row r="26" spans="1:9" ht="12.75" customHeight="1" x14ac:dyDescent="0.2">
      <c r="A26" s="357" t="s">
        <v>227</v>
      </c>
      <c r="B26" s="357"/>
      <c r="C26" s="357"/>
      <c r="D26" s="357"/>
      <c r="E26" s="357"/>
      <c r="F26" s="357"/>
      <c r="G26" s="10">
        <v>18</v>
      </c>
      <c r="H26" s="106">
        <v>21393358</v>
      </c>
      <c r="I26" s="106">
        <v>43492602</v>
      </c>
    </row>
    <row r="27" spans="1:9" ht="12.75" customHeight="1" x14ac:dyDescent="0.2">
      <c r="A27" s="357" t="s">
        <v>228</v>
      </c>
      <c r="B27" s="357"/>
      <c r="C27" s="357"/>
      <c r="D27" s="357"/>
      <c r="E27" s="357"/>
      <c r="F27" s="357"/>
      <c r="G27" s="10">
        <v>19</v>
      </c>
      <c r="H27" s="106">
        <v>21253239</v>
      </c>
      <c r="I27" s="106">
        <v>200</v>
      </c>
    </row>
    <row r="28" spans="1:9" ht="12.75" customHeight="1" x14ac:dyDescent="0.2">
      <c r="A28" s="357" t="s">
        <v>229</v>
      </c>
      <c r="B28" s="357"/>
      <c r="C28" s="357"/>
      <c r="D28" s="357"/>
      <c r="E28" s="357"/>
      <c r="F28" s="357"/>
      <c r="G28" s="10">
        <v>20</v>
      </c>
      <c r="H28" s="106">
        <v>7680</v>
      </c>
      <c r="I28" s="106">
        <v>62309</v>
      </c>
    </row>
    <row r="29" spans="1:9" ht="24" customHeight="1" x14ac:dyDescent="0.2">
      <c r="A29" s="363" t="s">
        <v>388</v>
      </c>
      <c r="B29" s="363"/>
      <c r="C29" s="363"/>
      <c r="D29" s="363"/>
      <c r="E29" s="363"/>
      <c r="F29" s="363"/>
      <c r="G29" s="25">
        <v>21</v>
      </c>
      <c r="H29" s="109">
        <f>SUM(H23:H28)</f>
        <v>70233724</v>
      </c>
      <c r="I29" s="109">
        <f>SUM(I23:I28)</f>
        <v>63436546</v>
      </c>
    </row>
    <row r="30" spans="1:9" ht="27" customHeight="1" x14ac:dyDescent="0.2">
      <c r="A30" s="357" t="s">
        <v>230</v>
      </c>
      <c r="B30" s="357"/>
      <c r="C30" s="357"/>
      <c r="D30" s="357"/>
      <c r="E30" s="357"/>
      <c r="F30" s="357"/>
      <c r="G30" s="11">
        <v>22</v>
      </c>
      <c r="H30" s="106">
        <v>-34080615</v>
      </c>
      <c r="I30" s="106">
        <v>-38076403</v>
      </c>
    </row>
    <row r="31" spans="1:9" ht="12.75" customHeight="1" x14ac:dyDescent="0.2">
      <c r="A31" s="357" t="s">
        <v>231</v>
      </c>
      <c r="B31" s="357"/>
      <c r="C31" s="357"/>
      <c r="D31" s="357"/>
      <c r="E31" s="357"/>
      <c r="F31" s="357"/>
      <c r="G31" s="11">
        <v>23</v>
      </c>
      <c r="H31" s="106">
        <v>-30958626</v>
      </c>
      <c r="I31" s="106">
        <v>-62420247</v>
      </c>
    </row>
    <row r="32" spans="1:9" ht="12.75" customHeight="1" x14ac:dyDescent="0.2">
      <c r="A32" s="357" t="s">
        <v>389</v>
      </c>
      <c r="B32" s="357"/>
      <c r="C32" s="357"/>
      <c r="D32" s="357"/>
      <c r="E32" s="357"/>
      <c r="F32" s="357"/>
      <c r="G32" s="11">
        <v>24</v>
      </c>
      <c r="H32" s="106">
        <v>-47990974</v>
      </c>
      <c r="I32" s="106">
        <v>-71852942</v>
      </c>
    </row>
    <row r="33" spans="1:9" ht="12.75" customHeight="1" x14ac:dyDescent="0.2">
      <c r="A33" s="357" t="s">
        <v>232</v>
      </c>
      <c r="B33" s="357"/>
      <c r="C33" s="357"/>
      <c r="D33" s="357"/>
      <c r="E33" s="357"/>
      <c r="F33" s="357"/>
      <c r="G33" s="11">
        <v>25</v>
      </c>
      <c r="H33" s="106">
        <v>0</v>
      </c>
      <c r="I33" s="106">
        <v>0</v>
      </c>
    </row>
    <row r="34" spans="1:9" ht="12.75" customHeight="1" x14ac:dyDescent="0.2">
      <c r="A34" s="357" t="s">
        <v>233</v>
      </c>
      <c r="B34" s="357"/>
      <c r="C34" s="357"/>
      <c r="D34" s="357"/>
      <c r="E34" s="357"/>
      <c r="F34" s="357"/>
      <c r="G34" s="11">
        <v>26</v>
      </c>
      <c r="H34" s="106">
        <v>0</v>
      </c>
      <c r="I34" s="106">
        <v>0</v>
      </c>
    </row>
    <row r="35" spans="1:9" ht="25.9" customHeight="1" x14ac:dyDescent="0.2">
      <c r="A35" s="363" t="s">
        <v>390</v>
      </c>
      <c r="B35" s="363"/>
      <c r="C35" s="363"/>
      <c r="D35" s="363"/>
      <c r="E35" s="363"/>
      <c r="F35" s="363"/>
      <c r="G35" s="25">
        <v>27</v>
      </c>
      <c r="H35" s="109">
        <f>SUM(H30:H34)</f>
        <v>-113030215</v>
      </c>
      <c r="I35" s="109">
        <f>SUM(I30:I34)</f>
        <v>-172349592</v>
      </c>
    </row>
    <row r="36" spans="1:9" ht="28.15" customHeight="1" x14ac:dyDescent="0.2">
      <c r="A36" s="366" t="s">
        <v>391</v>
      </c>
      <c r="B36" s="366"/>
      <c r="C36" s="366"/>
      <c r="D36" s="366"/>
      <c r="E36" s="366"/>
      <c r="F36" s="366"/>
      <c r="G36" s="26">
        <v>28</v>
      </c>
      <c r="H36" s="110">
        <f>H29+H35</f>
        <v>-42796491</v>
      </c>
      <c r="I36" s="110">
        <f>I29+I35</f>
        <v>-108913046</v>
      </c>
    </row>
    <row r="37" spans="1:9" x14ac:dyDescent="0.2">
      <c r="A37" s="367" t="s">
        <v>203</v>
      </c>
      <c r="B37" s="368"/>
      <c r="C37" s="368"/>
      <c r="D37" s="368"/>
      <c r="E37" s="368"/>
      <c r="F37" s="368"/>
      <c r="G37" s="368">
        <v>0</v>
      </c>
      <c r="H37" s="368"/>
      <c r="I37" s="369"/>
    </row>
    <row r="38" spans="1:9" ht="12.75" customHeight="1" x14ac:dyDescent="0.2">
      <c r="A38" s="371" t="s">
        <v>234</v>
      </c>
      <c r="B38" s="371"/>
      <c r="C38" s="371"/>
      <c r="D38" s="371"/>
      <c r="E38" s="371"/>
      <c r="F38" s="371"/>
      <c r="G38" s="10">
        <v>29</v>
      </c>
      <c r="H38" s="105">
        <v>0</v>
      </c>
      <c r="I38" s="105">
        <v>0</v>
      </c>
    </row>
    <row r="39" spans="1:9" ht="25.15" customHeight="1" x14ac:dyDescent="0.2">
      <c r="A39" s="362" t="s">
        <v>235</v>
      </c>
      <c r="B39" s="362"/>
      <c r="C39" s="362"/>
      <c r="D39" s="362"/>
      <c r="E39" s="362"/>
      <c r="F39" s="362"/>
      <c r="G39" s="11">
        <v>30</v>
      </c>
      <c r="H39" s="106">
        <v>0</v>
      </c>
      <c r="I39" s="106">
        <v>0</v>
      </c>
    </row>
    <row r="40" spans="1:9" ht="12.75" customHeight="1" x14ac:dyDescent="0.2">
      <c r="A40" s="362" t="s">
        <v>236</v>
      </c>
      <c r="B40" s="362"/>
      <c r="C40" s="362"/>
      <c r="D40" s="362"/>
      <c r="E40" s="362"/>
      <c r="F40" s="362"/>
      <c r="G40" s="11">
        <v>31</v>
      </c>
      <c r="H40" s="106">
        <v>42423030</v>
      </c>
      <c r="I40" s="106">
        <v>23818409</v>
      </c>
    </row>
    <row r="41" spans="1:9" ht="12.75" customHeight="1" x14ac:dyDescent="0.2">
      <c r="A41" s="362" t="s">
        <v>237</v>
      </c>
      <c r="B41" s="362"/>
      <c r="C41" s="362"/>
      <c r="D41" s="362"/>
      <c r="E41" s="362"/>
      <c r="F41" s="362"/>
      <c r="G41" s="11">
        <v>32</v>
      </c>
      <c r="H41" s="106">
        <v>329606</v>
      </c>
      <c r="I41" s="106">
        <v>1773329</v>
      </c>
    </row>
    <row r="42" spans="1:9" ht="25.9" customHeight="1" x14ac:dyDescent="0.2">
      <c r="A42" s="363" t="s">
        <v>392</v>
      </c>
      <c r="B42" s="363"/>
      <c r="C42" s="363"/>
      <c r="D42" s="363"/>
      <c r="E42" s="363"/>
      <c r="F42" s="363"/>
      <c r="G42" s="25">
        <v>33</v>
      </c>
      <c r="H42" s="109">
        <f>H41+H40+H39+H38</f>
        <v>42752636</v>
      </c>
      <c r="I42" s="109">
        <f>I41+I40+I39+I38</f>
        <v>25591738</v>
      </c>
    </row>
    <row r="43" spans="1:9" ht="24.6" customHeight="1" x14ac:dyDescent="0.2">
      <c r="A43" s="362" t="s">
        <v>238</v>
      </c>
      <c r="B43" s="362"/>
      <c r="C43" s="362"/>
      <c r="D43" s="362"/>
      <c r="E43" s="362"/>
      <c r="F43" s="362"/>
      <c r="G43" s="11">
        <v>34</v>
      </c>
      <c r="H43" s="106">
        <v>-10385554</v>
      </c>
      <c r="I43" s="106">
        <v>-19444009</v>
      </c>
    </row>
    <row r="44" spans="1:9" ht="12.75" customHeight="1" x14ac:dyDescent="0.2">
      <c r="A44" s="362" t="s">
        <v>239</v>
      </c>
      <c r="B44" s="362"/>
      <c r="C44" s="362"/>
      <c r="D44" s="362"/>
      <c r="E44" s="362"/>
      <c r="F44" s="362"/>
      <c r="G44" s="11">
        <v>35</v>
      </c>
      <c r="H44" s="106">
        <v>-19467072</v>
      </c>
      <c r="I44" s="106">
        <v>-22884789</v>
      </c>
    </row>
    <row r="45" spans="1:9" ht="12.75" customHeight="1" x14ac:dyDescent="0.2">
      <c r="A45" s="362" t="s">
        <v>240</v>
      </c>
      <c r="B45" s="362"/>
      <c r="C45" s="362"/>
      <c r="D45" s="362"/>
      <c r="E45" s="362"/>
      <c r="F45" s="362"/>
      <c r="G45" s="11">
        <v>36</v>
      </c>
      <c r="H45" s="106">
        <v>-1213685</v>
      </c>
      <c r="I45" s="106">
        <v>-1504130</v>
      </c>
    </row>
    <row r="46" spans="1:9" ht="21" customHeight="1" x14ac:dyDescent="0.2">
      <c r="A46" s="362" t="s">
        <v>241</v>
      </c>
      <c r="B46" s="362"/>
      <c r="C46" s="362"/>
      <c r="D46" s="362"/>
      <c r="E46" s="362"/>
      <c r="F46" s="362"/>
      <c r="G46" s="11">
        <v>37</v>
      </c>
      <c r="H46" s="106">
        <v>0</v>
      </c>
      <c r="I46" s="106">
        <v>0</v>
      </c>
    </row>
    <row r="47" spans="1:9" ht="12.75" customHeight="1" x14ac:dyDescent="0.2">
      <c r="A47" s="362" t="s">
        <v>242</v>
      </c>
      <c r="B47" s="362"/>
      <c r="C47" s="362"/>
      <c r="D47" s="362"/>
      <c r="E47" s="362"/>
      <c r="F47" s="362"/>
      <c r="G47" s="11">
        <v>38</v>
      </c>
      <c r="H47" s="106">
        <v>-8827432</v>
      </c>
      <c r="I47" s="106">
        <v>-18840477</v>
      </c>
    </row>
    <row r="48" spans="1:9" ht="22.9" customHeight="1" x14ac:dyDescent="0.2">
      <c r="A48" s="363" t="s">
        <v>393</v>
      </c>
      <c r="B48" s="363"/>
      <c r="C48" s="363"/>
      <c r="D48" s="363"/>
      <c r="E48" s="363"/>
      <c r="F48" s="363"/>
      <c r="G48" s="25">
        <v>39</v>
      </c>
      <c r="H48" s="109">
        <f>H47+H46+H45+H44+H43</f>
        <v>-39893743</v>
      </c>
      <c r="I48" s="109">
        <f>I47+I46+I45+I44+I43</f>
        <v>-62673405</v>
      </c>
    </row>
    <row r="49" spans="1:9" ht="25.9" customHeight="1" x14ac:dyDescent="0.2">
      <c r="A49" s="364" t="s">
        <v>423</v>
      </c>
      <c r="B49" s="364"/>
      <c r="C49" s="364"/>
      <c r="D49" s="364"/>
      <c r="E49" s="364"/>
      <c r="F49" s="364"/>
      <c r="G49" s="25">
        <v>40</v>
      </c>
      <c r="H49" s="109">
        <f>H48+H42</f>
        <v>2858893</v>
      </c>
      <c r="I49" s="109">
        <f>I48+I42</f>
        <v>-37081667</v>
      </c>
    </row>
    <row r="50" spans="1:9" ht="12.75" customHeight="1" x14ac:dyDescent="0.2">
      <c r="A50" s="357" t="s">
        <v>243</v>
      </c>
      <c r="B50" s="357"/>
      <c r="C50" s="357"/>
      <c r="D50" s="357"/>
      <c r="E50" s="357"/>
      <c r="F50" s="357"/>
      <c r="G50" s="11">
        <v>41</v>
      </c>
      <c r="H50" s="106">
        <v>-186962</v>
      </c>
      <c r="I50" s="106">
        <v>-359024</v>
      </c>
    </row>
    <row r="51" spans="1:9" ht="25.9" customHeight="1" x14ac:dyDescent="0.2">
      <c r="A51" s="364" t="s">
        <v>394</v>
      </c>
      <c r="B51" s="364"/>
      <c r="C51" s="364"/>
      <c r="D51" s="364"/>
      <c r="E51" s="364"/>
      <c r="F51" s="364"/>
      <c r="G51" s="25">
        <v>42</v>
      </c>
      <c r="H51" s="109">
        <f>H21+H36+H49+H50</f>
        <v>32050816</v>
      </c>
      <c r="I51" s="109">
        <f>I21+I36+I49+I50</f>
        <v>-6498778</v>
      </c>
    </row>
    <row r="52" spans="1:9" ht="12.75" customHeight="1" x14ac:dyDescent="0.2">
      <c r="A52" s="365" t="s">
        <v>217</v>
      </c>
      <c r="B52" s="365"/>
      <c r="C52" s="365"/>
      <c r="D52" s="365"/>
      <c r="E52" s="365"/>
      <c r="F52" s="365"/>
      <c r="G52" s="11">
        <v>43</v>
      </c>
      <c r="H52" s="106">
        <v>147964001</v>
      </c>
      <c r="I52" s="106">
        <v>242715055</v>
      </c>
    </row>
    <row r="53" spans="1:9" ht="31.9" customHeight="1" x14ac:dyDescent="0.2">
      <c r="A53" s="361" t="s">
        <v>395</v>
      </c>
      <c r="B53" s="361"/>
      <c r="C53" s="361"/>
      <c r="D53" s="361"/>
      <c r="E53" s="361"/>
      <c r="F53" s="361"/>
      <c r="G53" s="27">
        <v>44</v>
      </c>
      <c r="H53" s="111">
        <f>H52+H51</f>
        <v>180014817</v>
      </c>
      <c r="I53" s="111">
        <f>I52+I51</f>
        <v>236216277</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0" orientation="portrait" r:id="rId1"/>
  <headerFooter alignWithMargins="0">
    <oddHeader>&amp;C&amp;"Aptos"&amp;10&amp;K000000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A4" zoomScale="80" zoomScaleNormal="100" zoomScaleSheetLayoutView="80" workbookViewId="0">
      <pane xSplit="6" ySplit="3" topLeftCell="G7" activePane="bottomRight" state="frozen"/>
      <selection activeCell="A4" sqref="A4"/>
      <selection pane="topRight" activeCell="G4" sqref="G4"/>
      <selection pane="bottomLeft" activeCell="A7" sqref="A7"/>
      <selection pane="bottomRight" activeCell="V58" sqref="V5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83" t="s">
        <v>244</v>
      </c>
      <c r="B1" s="384"/>
      <c r="C1" s="384"/>
      <c r="D1" s="384"/>
      <c r="E1" s="384"/>
      <c r="F1" s="384"/>
      <c r="G1" s="384"/>
      <c r="H1" s="384"/>
      <c r="I1" s="384"/>
      <c r="J1" s="384"/>
      <c r="K1" s="14"/>
    </row>
    <row r="2" spans="1:26" ht="15.75" x14ac:dyDescent="0.2">
      <c r="A2" s="2"/>
      <c r="B2" s="3"/>
      <c r="C2" s="385" t="s">
        <v>245</v>
      </c>
      <c r="D2" s="385"/>
      <c r="E2" s="5">
        <v>46023</v>
      </c>
      <c r="F2" s="4" t="s">
        <v>0</v>
      </c>
      <c r="G2" s="5">
        <v>46112</v>
      </c>
      <c r="H2" s="15"/>
      <c r="I2" s="15"/>
      <c r="J2" s="15"/>
      <c r="K2" s="14"/>
      <c r="Y2" s="16" t="s">
        <v>438</v>
      </c>
    </row>
    <row r="3" spans="1:26" ht="13.5" customHeight="1" x14ac:dyDescent="0.2">
      <c r="A3" s="386" t="s">
        <v>246</v>
      </c>
      <c r="B3" s="387"/>
      <c r="C3" s="387"/>
      <c r="D3" s="387"/>
      <c r="E3" s="387"/>
      <c r="F3" s="387"/>
      <c r="G3" s="386" t="s">
        <v>3</v>
      </c>
      <c r="H3" s="379" t="s">
        <v>247</v>
      </c>
      <c r="I3" s="379"/>
      <c r="J3" s="379"/>
      <c r="K3" s="379"/>
      <c r="L3" s="379"/>
      <c r="M3" s="379"/>
      <c r="N3" s="379"/>
      <c r="O3" s="379"/>
      <c r="P3" s="379"/>
      <c r="Q3" s="379"/>
      <c r="R3" s="379"/>
      <c r="S3" s="379"/>
      <c r="T3" s="379"/>
      <c r="U3" s="379"/>
      <c r="V3" s="379"/>
      <c r="W3" s="379"/>
      <c r="X3" s="379"/>
      <c r="Y3" s="379" t="s">
        <v>248</v>
      </c>
      <c r="Z3" s="379" t="s">
        <v>249</v>
      </c>
    </row>
    <row r="4" spans="1:26" ht="90" x14ac:dyDescent="0.2">
      <c r="A4" s="387"/>
      <c r="B4" s="387"/>
      <c r="C4" s="387"/>
      <c r="D4" s="387"/>
      <c r="E4" s="387"/>
      <c r="F4" s="387"/>
      <c r="G4" s="377"/>
      <c r="H4" s="112" t="s">
        <v>250</v>
      </c>
      <c r="I4" s="112" t="s">
        <v>251</v>
      </c>
      <c r="J4" s="112" t="s">
        <v>252</v>
      </c>
      <c r="K4" s="112" t="s">
        <v>253</v>
      </c>
      <c r="L4" s="112" t="s">
        <v>254</v>
      </c>
      <c r="M4" s="112" t="s">
        <v>255</v>
      </c>
      <c r="N4" s="112" t="s">
        <v>256</v>
      </c>
      <c r="O4" s="112" t="s">
        <v>257</v>
      </c>
      <c r="P4" s="113" t="s">
        <v>396</v>
      </c>
      <c r="Q4" s="112" t="s">
        <v>258</v>
      </c>
      <c r="R4" s="112" t="s">
        <v>259</v>
      </c>
      <c r="S4" s="113" t="s">
        <v>397</v>
      </c>
      <c r="T4" s="113" t="s">
        <v>398</v>
      </c>
      <c r="U4" s="113" t="s">
        <v>426</v>
      </c>
      <c r="V4" s="112" t="s">
        <v>260</v>
      </c>
      <c r="W4" s="112" t="s">
        <v>261</v>
      </c>
      <c r="X4" s="112" t="s">
        <v>262</v>
      </c>
      <c r="Y4" s="380"/>
      <c r="Z4" s="380"/>
    </row>
    <row r="5" spans="1:26" ht="22.5" x14ac:dyDescent="0.2">
      <c r="A5" s="381">
        <v>1</v>
      </c>
      <c r="B5" s="381"/>
      <c r="C5" s="381"/>
      <c r="D5" s="381"/>
      <c r="E5" s="381"/>
      <c r="F5" s="381"/>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427</v>
      </c>
      <c r="Y5" s="112">
        <v>20</v>
      </c>
      <c r="Z5" s="115" t="s">
        <v>428</v>
      </c>
    </row>
    <row r="6" spans="1:26" x14ac:dyDescent="0.2">
      <c r="A6" s="375" t="s">
        <v>263</v>
      </c>
      <c r="B6" s="375"/>
      <c r="C6" s="375"/>
      <c r="D6" s="375"/>
      <c r="E6" s="375"/>
      <c r="F6" s="375"/>
      <c r="G6" s="375"/>
      <c r="H6" s="375"/>
      <c r="I6" s="375"/>
      <c r="J6" s="375"/>
      <c r="K6" s="375"/>
      <c r="L6" s="375"/>
      <c r="M6" s="375"/>
      <c r="N6" s="382"/>
      <c r="O6" s="382"/>
      <c r="P6" s="382"/>
      <c r="Q6" s="382"/>
      <c r="R6" s="382"/>
      <c r="S6" s="382"/>
      <c r="T6" s="382"/>
      <c r="U6" s="382"/>
      <c r="V6" s="382"/>
      <c r="W6" s="382"/>
      <c r="X6" s="382"/>
      <c r="Y6" s="382"/>
      <c r="Z6" s="376"/>
    </row>
    <row r="7" spans="1:26" x14ac:dyDescent="0.2">
      <c r="A7" s="378" t="s">
        <v>296</v>
      </c>
      <c r="B7" s="378"/>
      <c r="C7" s="378"/>
      <c r="D7" s="378"/>
      <c r="E7" s="378"/>
      <c r="F7" s="378"/>
      <c r="G7" s="116">
        <v>1</v>
      </c>
      <c r="H7" s="119">
        <v>159471379</v>
      </c>
      <c r="I7" s="119">
        <v>1073176</v>
      </c>
      <c r="J7" s="119">
        <v>10572684</v>
      </c>
      <c r="K7" s="119">
        <v>5998550</v>
      </c>
      <c r="L7" s="119">
        <v>1998550</v>
      </c>
      <c r="M7" s="119">
        <v>67243333</v>
      </c>
      <c r="N7" s="119">
        <v>28677901</v>
      </c>
      <c r="O7" s="119">
        <v>0</v>
      </c>
      <c r="P7" s="119">
        <v>830229</v>
      </c>
      <c r="Q7" s="119">
        <v>0</v>
      </c>
      <c r="R7" s="119">
        <v>0</v>
      </c>
      <c r="S7" s="119">
        <v>0</v>
      </c>
      <c r="T7" s="119">
        <v>-73159</v>
      </c>
      <c r="U7" s="119">
        <v>0</v>
      </c>
      <c r="V7" s="119">
        <v>122979209</v>
      </c>
      <c r="W7" s="119">
        <v>102600368</v>
      </c>
      <c r="X7" s="121">
        <f>H7+I7+J7+K7-L7+M7+N7+O7+P7+Q7+R7+V7+W7+S7+T7+U7</f>
        <v>497375120</v>
      </c>
      <c r="Y7" s="119">
        <v>152678100</v>
      </c>
      <c r="Z7" s="121">
        <f>X7+Y7</f>
        <v>650053220</v>
      </c>
    </row>
    <row r="8" spans="1:26" x14ac:dyDescent="0.2">
      <c r="A8" s="373" t="s">
        <v>264</v>
      </c>
      <c r="B8" s="373"/>
      <c r="C8" s="373"/>
      <c r="D8" s="373"/>
      <c r="E8" s="373"/>
      <c r="F8" s="373"/>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373" t="s">
        <v>265</v>
      </c>
      <c r="B9" s="373"/>
      <c r="C9" s="373"/>
      <c r="D9" s="373"/>
      <c r="E9" s="373"/>
      <c r="F9" s="373"/>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374" t="s">
        <v>297</v>
      </c>
      <c r="B10" s="374"/>
      <c r="C10" s="374"/>
      <c r="D10" s="374"/>
      <c r="E10" s="374"/>
      <c r="F10" s="374"/>
      <c r="G10" s="117">
        <v>4</v>
      </c>
      <c r="H10" s="121">
        <f>H7+H8+H9</f>
        <v>159471379</v>
      </c>
      <c r="I10" s="121">
        <f t="shared" ref="I10:Z10" si="2">I7+I8+I9</f>
        <v>1073176</v>
      </c>
      <c r="J10" s="121">
        <f t="shared" si="2"/>
        <v>10572684</v>
      </c>
      <c r="K10" s="121">
        <f>K7+K8+K9</f>
        <v>5998550</v>
      </c>
      <c r="L10" s="121">
        <f t="shared" si="2"/>
        <v>1998550</v>
      </c>
      <c r="M10" s="121">
        <f t="shared" si="2"/>
        <v>67243333</v>
      </c>
      <c r="N10" s="121">
        <f t="shared" si="2"/>
        <v>28677901</v>
      </c>
      <c r="O10" s="121">
        <f t="shared" si="2"/>
        <v>0</v>
      </c>
      <c r="P10" s="121">
        <f t="shared" si="2"/>
        <v>830229</v>
      </c>
      <c r="Q10" s="121">
        <f t="shared" si="2"/>
        <v>0</v>
      </c>
      <c r="R10" s="121">
        <f t="shared" si="2"/>
        <v>0</v>
      </c>
      <c r="S10" s="121">
        <f t="shared" si="2"/>
        <v>0</v>
      </c>
      <c r="T10" s="121">
        <f>T7+T8+T9</f>
        <v>-73159</v>
      </c>
      <c r="U10" s="121">
        <f>U7+U8+U9</f>
        <v>0</v>
      </c>
      <c r="V10" s="121">
        <f>V7+V8+V9</f>
        <v>122979209</v>
      </c>
      <c r="W10" s="121">
        <f>W7+W8+W9</f>
        <v>102600368</v>
      </c>
      <c r="X10" s="121">
        <f>X7+X8+X9</f>
        <v>497375120</v>
      </c>
      <c r="Y10" s="121">
        <f t="shared" si="2"/>
        <v>152678100</v>
      </c>
      <c r="Z10" s="121">
        <f t="shared" si="2"/>
        <v>650053220</v>
      </c>
    </row>
    <row r="11" spans="1:26" x14ac:dyDescent="0.2">
      <c r="A11" s="373" t="s">
        <v>266</v>
      </c>
      <c r="B11" s="373"/>
      <c r="C11" s="373"/>
      <c r="D11" s="373"/>
      <c r="E11" s="373"/>
      <c r="F11" s="373"/>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146860849</v>
      </c>
      <c r="X11" s="121">
        <f>H11+I11+J11+K11-L11+M11+N11+O11+P11+Q11+R11+V11+W11+S11+T11+U11</f>
        <v>146860849</v>
      </c>
      <c r="Y11" s="119">
        <v>75567140</v>
      </c>
      <c r="Z11" s="121">
        <f t="shared" ref="Z11:Z29" si="3">X11+Y11</f>
        <v>222427989</v>
      </c>
    </row>
    <row r="12" spans="1:26" x14ac:dyDescent="0.2">
      <c r="A12" s="373" t="s">
        <v>267</v>
      </c>
      <c r="B12" s="373"/>
      <c r="C12" s="373"/>
      <c r="D12" s="373"/>
      <c r="E12" s="373"/>
      <c r="F12" s="373"/>
      <c r="G12" s="116">
        <v>6</v>
      </c>
      <c r="H12" s="118">
        <v>0</v>
      </c>
      <c r="I12" s="118">
        <v>0</v>
      </c>
      <c r="J12" s="118">
        <v>0</v>
      </c>
      <c r="K12" s="118">
        <v>0</v>
      </c>
      <c r="L12" s="118">
        <v>0</v>
      </c>
      <c r="M12" s="118">
        <v>0</v>
      </c>
      <c r="N12" s="119">
        <v>0</v>
      </c>
      <c r="O12" s="118">
        <v>0</v>
      </c>
      <c r="P12" s="118">
        <v>0</v>
      </c>
      <c r="Q12" s="118">
        <v>0</v>
      </c>
      <c r="R12" s="118">
        <v>0</v>
      </c>
      <c r="S12" s="118">
        <v>0</v>
      </c>
      <c r="T12" s="119">
        <v>-162802</v>
      </c>
      <c r="U12" s="119">
        <v>0</v>
      </c>
      <c r="V12" s="118">
        <v>0</v>
      </c>
      <c r="W12" s="118">
        <v>0</v>
      </c>
      <c r="X12" s="121">
        <f t="shared" ref="X12:X29" si="4">H12+I12+J12+K12-L12+M12+N12+O12+P12+Q12+R12+V12+W12+S12+T12+U12</f>
        <v>-162802</v>
      </c>
      <c r="Y12" s="119">
        <v>-97439</v>
      </c>
      <c r="Z12" s="121">
        <f t="shared" si="3"/>
        <v>-260241</v>
      </c>
    </row>
    <row r="13" spans="1:26" ht="26.25" customHeight="1" x14ac:dyDescent="0.2">
      <c r="A13" s="373" t="s">
        <v>268</v>
      </c>
      <c r="B13" s="373"/>
      <c r="C13" s="373"/>
      <c r="D13" s="373"/>
      <c r="E13" s="373"/>
      <c r="F13" s="373"/>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373" t="s">
        <v>399</v>
      </c>
      <c r="B14" s="373"/>
      <c r="C14" s="373"/>
      <c r="D14" s="373"/>
      <c r="E14" s="373"/>
      <c r="F14" s="373"/>
      <c r="G14" s="116">
        <v>8</v>
      </c>
      <c r="H14" s="118">
        <v>0</v>
      </c>
      <c r="I14" s="118">
        <v>0</v>
      </c>
      <c r="J14" s="118">
        <v>0</v>
      </c>
      <c r="K14" s="118">
        <v>0</v>
      </c>
      <c r="L14" s="118">
        <v>0</v>
      </c>
      <c r="M14" s="118">
        <v>0</v>
      </c>
      <c r="N14" s="118">
        <v>0</v>
      </c>
      <c r="O14" s="118">
        <v>0</v>
      </c>
      <c r="P14" s="119">
        <v>431636</v>
      </c>
      <c r="Q14" s="118">
        <v>0</v>
      </c>
      <c r="R14" s="118">
        <v>0</v>
      </c>
      <c r="S14" s="118">
        <v>0</v>
      </c>
      <c r="T14" s="118">
        <v>0</v>
      </c>
      <c r="U14" s="119">
        <v>0</v>
      </c>
      <c r="V14" s="119">
        <v>0</v>
      </c>
      <c r="W14" s="119">
        <v>0</v>
      </c>
      <c r="X14" s="121">
        <f t="shared" si="4"/>
        <v>431636</v>
      </c>
      <c r="Y14" s="119">
        <v>386871</v>
      </c>
      <c r="Z14" s="121">
        <f t="shared" si="3"/>
        <v>818507</v>
      </c>
    </row>
    <row r="15" spans="1:26" x14ac:dyDescent="0.2">
      <c r="A15" s="373" t="s">
        <v>269</v>
      </c>
      <c r="B15" s="373"/>
      <c r="C15" s="373"/>
      <c r="D15" s="373"/>
      <c r="E15" s="373"/>
      <c r="F15" s="373"/>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373" t="s">
        <v>270</v>
      </c>
      <c r="B16" s="373"/>
      <c r="C16" s="373"/>
      <c r="D16" s="373"/>
      <c r="E16" s="373"/>
      <c r="F16" s="373"/>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373" t="s">
        <v>271</v>
      </c>
      <c r="B17" s="373"/>
      <c r="C17" s="373"/>
      <c r="D17" s="373"/>
      <c r="E17" s="373"/>
      <c r="F17" s="373"/>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373" t="s">
        <v>272</v>
      </c>
      <c r="B18" s="373"/>
      <c r="C18" s="373"/>
      <c r="D18" s="373"/>
      <c r="E18" s="373"/>
      <c r="F18" s="373"/>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373" t="s">
        <v>273</v>
      </c>
      <c r="B19" s="373"/>
      <c r="C19" s="373"/>
      <c r="D19" s="373"/>
      <c r="E19" s="373"/>
      <c r="F19" s="373"/>
      <c r="G19" s="116">
        <v>13</v>
      </c>
      <c r="H19" s="119">
        <v>0</v>
      </c>
      <c r="I19" s="119">
        <v>753552</v>
      </c>
      <c r="J19" s="119">
        <v>0</v>
      </c>
      <c r="K19" s="119">
        <v>-126835</v>
      </c>
      <c r="L19" s="119">
        <v>-126835</v>
      </c>
      <c r="M19" s="119">
        <v>-1169048</v>
      </c>
      <c r="N19" s="119">
        <v>-430393</v>
      </c>
      <c r="O19" s="119">
        <v>0</v>
      </c>
      <c r="P19" s="119">
        <v>72</v>
      </c>
      <c r="Q19" s="119">
        <v>0</v>
      </c>
      <c r="R19" s="119">
        <v>0</v>
      </c>
      <c r="S19" s="119">
        <v>0</v>
      </c>
      <c r="T19" s="119">
        <v>0</v>
      </c>
      <c r="U19" s="119">
        <v>0</v>
      </c>
      <c r="V19" s="119">
        <v>-5847055</v>
      </c>
      <c r="W19" s="119">
        <v>0</v>
      </c>
      <c r="X19" s="121">
        <f t="shared" si="4"/>
        <v>-6692872</v>
      </c>
      <c r="Y19" s="119">
        <v>9286978</v>
      </c>
      <c r="Z19" s="121">
        <f t="shared" si="3"/>
        <v>2594106</v>
      </c>
    </row>
    <row r="20" spans="1:26" x14ac:dyDescent="0.2">
      <c r="A20" s="373" t="s">
        <v>274</v>
      </c>
      <c r="B20" s="373"/>
      <c r="C20" s="373"/>
      <c r="D20" s="373"/>
      <c r="E20" s="373"/>
      <c r="F20" s="373"/>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373" t="s">
        <v>400</v>
      </c>
      <c r="B21" s="373"/>
      <c r="C21" s="373"/>
      <c r="D21" s="373"/>
      <c r="E21" s="373"/>
      <c r="F21" s="373"/>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373" t="s">
        <v>401</v>
      </c>
      <c r="B22" s="373"/>
      <c r="C22" s="373"/>
      <c r="D22" s="373"/>
      <c r="E22" s="373"/>
      <c r="F22" s="373"/>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373" t="s">
        <v>402</v>
      </c>
      <c r="B23" s="373"/>
      <c r="C23" s="373"/>
      <c r="D23" s="373"/>
      <c r="E23" s="373"/>
      <c r="F23" s="373"/>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373" t="s">
        <v>275</v>
      </c>
      <c r="B24" s="373"/>
      <c r="C24" s="373"/>
      <c r="D24" s="373"/>
      <c r="E24" s="373"/>
      <c r="F24" s="373"/>
      <c r="G24" s="116">
        <v>18</v>
      </c>
      <c r="H24" s="119">
        <v>0</v>
      </c>
      <c r="I24" s="119">
        <v>0</v>
      </c>
      <c r="J24" s="119">
        <v>0</v>
      </c>
      <c r="K24" s="119">
        <v>0</v>
      </c>
      <c r="L24" s="119">
        <v>0</v>
      </c>
      <c r="M24" s="119">
        <v>0</v>
      </c>
      <c r="N24" s="119">
        <v>0</v>
      </c>
      <c r="O24" s="119">
        <v>0</v>
      </c>
      <c r="P24" s="119">
        <v>0</v>
      </c>
      <c r="Q24" s="119">
        <v>0</v>
      </c>
      <c r="R24" s="119">
        <v>0</v>
      </c>
      <c r="S24" s="119">
        <v>0</v>
      </c>
      <c r="T24" s="119">
        <v>0</v>
      </c>
      <c r="U24" s="119">
        <v>0</v>
      </c>
      <c r="V24" s="119">
        <v>0</v>
      </c>
      <c r="W24" s="119">
        <v>0</v>
      </c>
      <c r="X24" s="121">
        <f t="shared" si="4"/>
        <v>0</v>
      </c>
      <c r="Y24" s="119">
        <v>0</v>
      </c>
      <c r="Z24" s="121">
        <f t="shared" si="3"/>
        <v>0</v>
      </c>
    </row>
    <row r="25" spans="1:26" x14ac:dyDescent="0.2">
      <c r="A25" s="373" t="s">
        <v>403</v>
      </c>
      <c r="B25" s="373"/>
      <c r="C25" s="373"/>
      <c r="D25" s="373"/>
      <c r="E25" s="373"/>
      <c r="F25" s="373"/>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
      <c r="A26" s="373" t="s">
        <v>411</v>
      </c>
      <c r="B26" s="373"/>
      <c r="C26" s="373"/>
      <c r="D26" s="373"/>
      <c r="E26" s="373"/>
      <c r="F26" s="373"/>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-7641705</v>
      </c>
      <c r="W26" s="119">
        <v>0</v>
      </c>
      <c r="X26" s="121">
        <f t="shared" si="4"/>
        <v>-7641705</v>
      </c>
      <c r="Y26" s="119">
        <v>-20014844</v>
      </c>
      <c r="Z26" s="121">
        <f t="shared" si="3"/>
        <v>-27656549</v>
      </c>
    </row>
    <row r="27" spans="1:26" ht="12.75" customHeight="1" x14ac:dyDescent="0.2">
      <c r="A27" s="373" t="s">
        <v>404</v>
      </c>
      <c r="B27" s="373"/>
      <c r="C27" s="373"/>
      <c r="D27" s="373"/>
      <c r="E27" s="373"/>
      <c r="F27" s="373"/>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373" t="s">
        <v>405</v>
      </c>
      <c r="B28" s="373"/>
      <c r="C28" s="373"/>
      <c r="D28" s="373"/>
      <c r="E28" s="373"/>
      <c r="F28" s="373"/>
      <c r="G28" s="116">
        <v>22</v>
      </c>
      <c r="H28" s="119">
        <v>0</v>
      </c>
      <c r="I28" s="119">
        <v>0</v>
      </c>
      <c r="J28" s="119">
        <v>0</v>
      </c>
      <c r="K28" s="119">
        <v>0</v>
      </c>
      <c r="L28" s="119">
        <v>0</v>
      </c>
      <c r="M28" s="119">
        <v>0</v>
      </c>
      <c r="N28" s="119">
        <v>4372347</v>
      </c>
      <c r="O28" s="119">
        <v>0</v>
      </c>
      <c r="P28" s="119">
        <v>0</v>
      </c>
      <c r="Q28" s="119">
        <v>0</v>
      </c>
      <c r="R28" s="119">
        <v>0</v>
      </c>
      <c r="S28" s="119">
        <v>0</v>
      </c>
      <c r="T28" s="119">
        <v>0</v>
      </c>
      <c r="U28" s="119">
        <v>0</v>
      </c>
      <c r="V28" s="119">
        <v>98228021</v>
      </c>
      <c r="W28" s="119">
        <v>-102600368</v>
      </c>
      <c r="X28" s="121">
        <f t="shared" si="4"/>
        <v>0</v>
      </c>
      <c r="Y28" s="119">
        <v>0</v>
      </c>
      <c r="Z28" s="121">
        <f t="shared" si="3"/>
        <v>0</v>
      </c>
    </row>
    <row r="29" spans="1:26" ht="12.75" customHeight="1" x14ac:dyDescent="0.2">
      <c r="A29" s="373" t="s">
        <v>406</v>
      </c>
      <c r="B29" s="373"/>
      <c r="C29" s="373"/>
      <c r="D29" s="373"/>
      <c r="E29" s="373"/>
      <c r="F29" s="373"/>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374" t="s">
        <v>407</v>
      </c>
      <c r="B30" s="374"/>
      <c r="C30" s="374"/>
      <c r="D30" s="374"/>
      <c r="E30" s="374"/>
      <c r="F30" s="374"/>
      <c r="G30" s="117">
        <v>24</v>
      </c>
      <c r="H30" s="121">
        <f>SUM(H10:H29)</f>
        <v>159471379</v>
      </c>
      <c r="I30" s="121">
        <f t="shared" ref="I30:Z30" si="5">SUM(I10:I29)</f>
        <v>1826728</v>
      </c>
      <c r="J30" s="121">
        <f t="shared" si="5"/>
        <v>10572684</v>
      </c>
      <c r="K30" s="121">
        <f t="shared" si="5"/>
        <v>5871715</v>
      </c>
      <c r="L30" s="121">
        <f t="shared" si="5"/>
        <v>1871715</v>
      </c>
      <c r="M30" s="121">
        <f t="shared" si="5"/>
        <v>66074285</v>
      </c>
      <c r="N30" s="121">
        <f t="shared" si="5"/>
        <v>32619855</v>
      </c>
      <c r="O30" s="121">
        <f t="shared" si="5"/>
        <v>0</v>
      </c>
      <c r="P30" s="121">
        <f t="shared" si="5"/>
        <v>1261937</v>
      </c>
      <c r="Q30" s="121">
        <f t="shared" si="5"/>
        <v>0</v>
      </c>
      <c r="R30" s="121">
        <f t="shared" si="5"/>
        <v>0</v>
      </c>
      <c r="S30" s="121">
        <f t="shared" si="5"/>
        <v>0</v>
      </c>
      <c r="T30" s="121">
        <f t="shared" si="5"/>
        <v>-235961</v>
      </c>
      <c r="U30" s="121">
        <f t="shared" si="5"/>
        <v>0</v>
      </c>
      <c r="V30" s="121">
        <f t="shared" si="5"/>
        <v>207718470</v>
      </c>
      <c r="W30" s="121">
        <f t="shared" si="5"/>
        <v>146860849</v>
      </c>
      <c r="X30" s="121">
        <f>SUM(X10:X29)</f>
        <v>630170226</v>
      </c>
      <c r="Y30" s="121">
        <f t="shared" si="5"/>
        <v>217806806</v>
      </c>
      <c r="Z30" s="121">
        <f t="shared" si="5"/>
        <v>847977032</v>
      </c>
    </row>
    <row r="31" spans="1:26" x14ac:dyDescent="0.2">
      <c r="A31" s="375" t="s">
        <v>276</v>
      </c>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row>
    <row r="32" spans="1:26" ht="36.75" customHeight="1" x14ac:dyDescent="0.2">
      <c r="A32" s="372" t="s">
        <v>277</v>
      </c>
      <c r="B32" s="372"/>
      <c r="C32" s="372"/>
      <c r="D32" s="372"/>
      <c r="E32" s="372"/>
      <c r="F32" s="372"/>
      <c r="G32" s="117">
        <v>25</v>
      </c>
      <c r="H32" s="121">
        <f>SUM(H12:H20)</f>
        <v>0</v>
      </c>
      <c r="I32" s="121">
        <f t="shared" ref="I32:Z32" si="6">SUM(I12:I20)</f>
        <v>753552</v>
      </c>
      <c r="J32" s="121">
        <f t="shared" si="6"/>
        <v>0</v>
      </c>
      <c r="K32" s="121">
        <f t="shared" si="6"/>
        <v>-126835</v>
      </c>
      <c r="L32" s="121">
        <f t="shared" si="6"/>
        <v>-126835</v>
      </c>
      <c r="M32" s="121">
        <f t="shared" si="6"/>
        <v>-1169048</v>
      </c>
      <c r="N32" s="121">
        <f t="shared" si="6"/>
        <v>-430393</v>
      </c>
      <c r="O32" s="121">
        <f t="shared" si="6"/>
        <v>0</v>
      </c>
      <c r="P32" s="121">
        <f t="shared" si="6"/>
        <v>431708</v>
      </c>
      <c r="Q32" s="121">
        <f t="shared" si="6"/>
        <v>0</v>
      </c>
      <c r="R32" s="121">
        <f t="shared" si="6"/>
        <v>0</v>
      </c>
      <c r="S32" s="121">
        <f t="shared" ref="S32:T32" si="7">SUM(S12:S20)</f>
        <v>0</v>
      </c>
      <c r="T32" s="121">
        <f t="shared" si="7"/>
        <v>-162802</v>
      </c>
      <c r="U32" s="121">
        <f t="shared" ref="U32" si="8">SUM(U12:U20)</f>
        <v>0</v>
      </c>
      <c r="V32" s="121">
        <f t="shared" si="6"/>
        <v>-5847055</v>
      </c>
      <c r="W32" s="121">
        <f t="shared" si="6"/>
        <v>0</v>
      </c>
      <c r="X32" s="121">
        <f>SUM(X12:X20)</f>
        <v>-6424038</v>
      </c>
      <c r="Y32" s="121">
        <f t="shared" si="6"/>
        <v>9576410</v>
      </c>
      <c r="Z32" s="121">
        <f t="shared" si="6"/>
        <v>3152372</v>
      </c>
    </row>
    <row r="33" spans="1:26" ht="31.5" customHeight="1" x14ac:dyDescent="0.2">
      <c r="A33" s="372" t="s">
        <v>408</v>
      </c>
      <c r="B33" s="372"/>
      <c r="C33" s="372"/>
      <c r="D33" s="372"/>
      <c r="E33" s="372"/>
      <c r="F33" s="372"/>
      <c r="G33" s="117">
        <v>26</v>
      </c>
      <c r="H33" s="121">
        <f>H11+H32</f>
        <v>0</v>
      </c>
      <c r="I33" s="121">
        <f t="shared" ref="I33:Z33" si="9">I11+I32</f>
        <v>753552</v>
      </c>
      <c r="J33" s="121">
        <f t="shared" si="9"/>
        <v>0</v>
      </c>
      <c r="K33" s="121">
        <f t="shared" si="9"/>
        <v>-126835</v>
      </c>
      <c r="L33" s="121">
        <f t="shared" si="9"/>
        <v>-126835</v>
      </c>
      <c r="M33" s="121">
        <f t="shared" si="9"/>
        <v>-1169048</v>
      </c>
      <c r="N33" s="121">
        <f t="shared" si="9"/>
        <v>-430393</v>
      </c>
      <c r="O33" s="121">
        <f t="shared" si="9"/>
        <v>0</v>
      </c>
      <c r="P33" s="121">
        <f t="shared" si="9"/>
        <v>431708</v>
      </c>
      <c r="Q33" s="121">
        <f t="shared" si="9"/>
        <v>0</v>
      </c>
      <c r="R33" s="121">
        <f t="shared" si="9"/>
        <v>0</v>
      </c>
      <c r="S33" s="121">
        <f t="shared" ref="S33:T33" si="10">S11+S32</f>
        <v>0</v>
      </c>
      <c r="T33" s="121">
        <f t="shared" si="10"/>
        <v>-162802</v>
      </c>
      <c r="U33" s="121">
        <f t="shared" ref="U33" si="11">U11+U32</f>
        <v>0</v>
      </c>
      <c r="V33" s="121">
        <f t="shared" si="9"/>
        <v>-5847055</v>
      </c>
      <c r="W33" s="121">
        <f t="shared" si="9"/>
        <v>146860849</v>
      </c>
      <c r="X33" s="121">
        <f>X11+X32</f>
        <v>140436811</v>
      </c>
      <c r="Y33" s="121">
        <f t="shared" si="9"/>
        <v>85143550</v>
      </c>
      <c r="Z33" s="121">
        <f t="shared" si="9"/>
        <v>225580361</v>
      </c>
    </row>
    <row r="34" spans="1:26" ht="30.75" customHeight="1" x14ac:dyDescent="0.2">
      <c r="A34" s="372" t="s">
        <v>409</v>
      </c>
      <c r="B34" s="372"/>
      <c r="C34" s="372"/>
      <c r="D34" s="372"/>
      <c r="E34" s="372"/>
      <c r="F34" s="372"/>
      <c r="G34" s="117">
        <v>27</v>
      </c>
      <c r="H34" s="121">
        <f>SUM(H21:H29)</f>
        <v>0</v>
      </c>
      <c r="I34" s="121">
        <f t="shared" ref="I34:Z34" si="12">SUM(I21:I29)</f>
        <v>0</v>
      </c>
      <c r="J34" s="121">
        <f t="shared" si="12"/>
        <v>0</v>
      </c>
      <c r="K34" s="121">
        <f t="shared" si="12"/>
        <v>0</v>
      </c>
      <c r="L34" s="121">
        <f t="shared" si="12"/>
        <v>0</v>
      </c>
      <c r="M34" s="121">
        <f t="shared" si="12"/>
        <v>0</v>
      </c>
      <c r="N34" s="121">
        <f t="shared" si="12"/>
        <v>4372347</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90586316</v>
      </c>
      <c r="W34" s="121">
        <f t="shared" si="12"/>
        <v>-102600368</v>
      </c>
      <c r="X34" s="121">
        <f>SUM(X21:X29)</f>
        <v>-7641705</v>
      </c>
      <c r="Y34" s="121">
        <f t="shared" si="12"/>
        <v>-20014844</v>
      </c>
      <c r="Z34" s="121">
        <f t="shared" si="12"/>
        <v>-27656549</v>
      </c>
    </row>
    <row r="35" spans="1:26" x14ac:dyDescent="0.2">
      <c r="A35" s="375" t="s">
        <v>278</v>
      </c>
      <c r="B35" s="377"/>
      <c r="C35" s="377"/>
      <c r="D35" s="377"/>
      <c r="E35" s="377"/>
      <c r="F35" s="377"/>
      <c r="G35" s="377"/>
      <c r="H35" s="377"/>
      <c r="I35" s="377"/>
      <c r="J35" s="377"/>
      <c r="K35" s="377"/>
      <c r="L35" s="377"/>
      <c r="M35" s="377"/>
      <c r="N35" s="377"/>
      <c r="O35" s="377"/>
      <c r="P35" s="377"/>
      <c r="Q35" s="377"/>
      <c r="R35" s="377"/>
      <c r="S35" s="377"/>
      <c r="T35" s="377"/>
      <c r="U35" s="377"/>
      <c r="V35" s="377"/>
      <c r="W35" s="377"/>
      <c r="X35" s="377"/>
      <c r="Y35" s="377"/>
      <c r="Z35" s="377"/>
    </row>
    <row r="36" spans="1:26" ht="12.75" customHeight="1" x14ac:dyDescent="0.2">
      <c r="A36" s="378" t="s">
        <v>298</v>
      </c>
      <c r="B36" s="378"/>
      <c r="C36" s="378"/>
      <c r="D36" s="378"/>
      <c r="E36" s="378"/>
      <c r="F36" s="378"/>
      <c r="G36" s="116">
        <v>28</v>
      </c>
      <c r="H36" s="119">
        <v>159471379</v>
      </c>
      <c r="I36" s="119">
        <v>1826728</v>
      </c>
      <c r="J36" s="119">
        <v>10572684</v>
      </c>
      <c r="K36" s="119">
        <v>5871715</v>
      </c>
      <c r="L36" s="119">
        <v>1871715</v>
      </c>
      <c r="M36" s="119">
        <v>66074285</v>
      </c>
      <c r="N36" s="119">
        <v>32619855</v>
      </c>
      <c r="O36" s="119">
        <v>0</v>
      </c>
      <c r="P36" s="119">
        <v>1261937</v>
      </c>
      <c r="Q36" s="119">
        <v>0</v>
      </c>
      <c r="R36" s="119">
        <v>0</v>
      </c>
      <c r="S36" s="119">
        <v>0</v>
      </c>
      <c r="T36" s="119">
        <v>-235961</v>
      </c>
      <c r="U36" s="119">
        <v>0</v>
      </c>
      <c r="V36" s="119">
        <v>207718470</v>
      </c>
      <c r="W36" s="119">
        <v>146860849</v>
      </c>
      <c r="X36" s="120">
        <f>H36+I36+J36+K36-L36+M36+N36+O36+P36+Q36+R36+V36+W36+S36+T36+U36</f>
        <v>630170226</v>
      </c>
      <c r="Y36" s="119">
        <v>217806806</v>
      </c>
      <c r="Z36" s="120">
        <f t="shared" ref="Z36:Z38" si="15">X36+Y36</f>
        <v>847977032</v>
      </c>
    </row>
    <row r="37" spans="1:26" ht="12.75" customHeight="1" x14ac:dyDescent="0.2">
      <c r="A37" s="373" t="s">
        <v>264</v>
      </c>
      <c r="B37" s="373"/>
      <c r="C37" s="373"/>
      <c r="D37" s="373"/>
      <c r="E37" s="373"/>
      <c r="F37" s="373"/>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
      <c r="A38" s="373" t="s">
        <v>265</v>
      </c>
      <c r="B38" s="373"/>
      <c r="C38" s="373"/>
      <c r="D38" s="373"/>
      <c r="E38" s="373"/>
      <c r="F38" s="373"/>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
      <c r="A39" s="374" t="s">
        <v>410</v>
      </c>
      <c r="B39" s="374"/>
      <c r="C39" s="374"/>
      <c r="D39" s="374"/>
      <c r="E39" s="374"/>
      <c r="F39" s="374"/>
      <c r="G39" s="117">
        <v>31</v>
      </c>
      <c r="H39" s="121">
        <f>H36+H37+H38</f>
        <v>159471379</v>
      </c>
      <c r="I39" s="121">
        <f t="shared" ref="I39:Z39" si="17">I36+I37+I38</f>
        <v>1826728</v>
      </c>
      <c r="J39" s="121">
        <f t="shared" si="17"/>
        <v>10572684</v>
      </c>
      <c r="K39" s="121">
        <f t="shared" si="17"/>
        <v>5871715</v>
      </c>
      <c r="L39" s="121">
        <f t="shared" si="17"/>
        <v>1871715</v>
      </c>
      <c r="M39" s="121">
        <f t="shared" si="17"/>
        <v>66074285</v>
      </c>
      <c r="N39" s="121">
        <f t="shared" si="17"/>
        <v>32619855</v>
      </c>
      <c r="O39" s="121">
        <f t="shared" si="17"/>
        <v>0</v>
      </c>
      <c r="P39" s="121">
        <f t="shared" si="17"/>
        <v>1261937</v>
      </c>
      <c r="Q39" s="121">
        <f t="shared" si="17"/>
        <v>0</v>
      </c>
      <c r="R39" s="121">
        <f t="shared" si="17"/>
        <v>0</v>
      </c>
      <c r="S39" s="121">
        <f t="shared" si="17"/>
        <v>0</v>
      </c>
      <c r="T39" s="121">
        <f t="shared" si="17"/>
        <v>-235961</v>
      </c>
      <c r="U39" s="121">
        <f t="shared" si="17"/>
        <v>0</v>
      </c>
      <c r="V39" s="121">
        <f t="shared" si="17"/>
        <v>207718470</v>
      </c>
      <c r="W39" s="121">
        <f t="shared" si="17"/>
        <v>146860849</v>
      </c>
      <c r="X39" s="121">
        <f>X36+X37+X38</f>
        <v>630170226</v>
      </c>
      <c r="Y39" s="121">
        <f t="shared" si="17"/>
        <v>217806806</v>
      </c>
      <c r="Z39" s="121">
        <f t="shared" si="17"/>
        <v>847977032</v>
      </c>
    </row>
    <row r="40" spans="1:26" ht="12.75" customHeight="1" x14ac:dyDescent="0.2">
      <c r="A40" s="373" t="s">
        <v>266</v>
      </c>
      <c r="B40" s="373"/>
      <c r="C40" s="373"/>
      <c r="D40" s="373"/>
      <c r="E40" s="373"/>
      <c r="F40" s="373"/>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115096365</v>
      </c>
      <c r="X40" s="120">
        <f>H40+I40+J40+K40-L40+M40+N40+O40+P40+Q40+R40+V40+W40+S40+T40+U40</f>
        <v>115096365</v>
      </c>
      <c r="Y40" s="119">
        <v>56314642</v>
      </c>
      <c r="Z40" s="120">
        <f t="shared" ref="Z40:Z58" si="18">X40+Y40</f>
        <v>171411007</v>
      </c>
    </row>
    <row r="41" spans="1:26" ht="12.75" customHeight="1" x14ac:dyDescent="0.2">
      <c r="A41" s="373" t="s">
        <v>267</v>
      </c>
      <c r="B41" s="373"/>
      <c r="C41" s="373"/>
      <c r="D41" s="373"/>
      <c r="E41" s="373"/>
      <c r="F41" s="373"/>
      <c r="G41" s="116">
        <v>33</v>
      </c>
      <c r="H41" s="118">
        <v>0</v>
      </c>
      <c r="I41" s="118">
        <v>0</v>
      </c>
      <c r="J41" s="118">
        <v>0</v>
      </c>
      <c r="K41" s="118">
        <v>0</v>
      </c>
      <c r="L41" s="118">
        <v>0</v>
      </c>
      <c r="M41" s="118">
        <v>0</v>
      </c>
      <c r="N41" s="119">
        <v>0</v>
      </c>
      <c r="O41" s="118">
        <v>0</v>
      </c>
      <c r="P41" s="118">
        <v>0</v>
      </c>
      <c r="Q41" s="118">
        <v>0</v>
      </c>
      <c r="R41" s="118">
        <v>0</v>
      </c>
      <c r="S41" s="118">
        <v>0</v>
      </c>
      <c r="T41" s="119">
        <v>-329370</v>
      </c>
      <c r="U41" s="119">
        <v>0</v>
      </c>
      <c r="V41" s="118">
        <v>0</v>
      </c>
      <c r="W41" s="118">
        <v>0</v>
      </c>
      <c r="X41" s="120">
        <f t="shared" ref="X41:X58" si="19">H41+I41+J41+K41-L41+M41+N41+O41+P41+Q41+R41+V41+W41+S41+T41+U41</f>
        <v>-329370</v>
      </c>
      <c r="Y41" s="119">
        <v>-295210</v>
      </c>
      <c r="Z41" s="120">
        <f t="shared" si="18"/>
        <v>-624580</v>
      </c>
    </row>
    <row r="42" spans="1:26" ht="27" customHeight="1" x14ac:dyDescent="0.2">
      <c r="A42" s="373" t="s">
        <v>279</v>
      </c>
      <c r="B42" s="373"/>
      <c r="C42" s="373"/>
      <c r="D42" s="373"/>
      <c r="E42" s="373"/>
      <c r="F42" s="373"/>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373" t="s">
        <v>399</v>
      </c>
      <c r="B43" s="373"/>
      <c r="C43" s="373"/>
      <c r="D43" s="373"/>
      <c r="E43" s="373"/>
      <c r="F43" s="373"/>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373" t="s">
        <v>269</v>
      </c>
      <c r="B44" s="373"/>
      <c r="C44" s="373"/>
      <c r="D44" s="373"/>
      <c r="E44" s="373"/>
      <c r="F44" s="373"/>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
      <c r="A45" s="373" t="s">
        <v>270</v>
      </c>
      <c r="B45" s="373"/>
      <c r="C45" s="373"/>
      <c r="D45" s="373"/>
      <c r="E45" s="373"/>
      <c r="F45" s="373"/>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373" t="s">
        <v>280</v>
      </c>
      <c r="B46" s="373"/>
      <c r="C46" s="373"/>
      <c r="D46" s="373"/>
      <c r="E46" s="373"/>
      <c r="F46" s="373"/>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373" t="s">
        <v>272</v>
      </c>
      <c r="B47" s="373"/>
      <c r="C47" s="373"/>
      <c r="D47" s="373"/>
      <c r="E47" s="373"/>
      <c r="F47" s="373"/>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373" t="s">
        <v>273</v>
      </c>
      <c r="B48" s="373"/>
      <c r="C48" s="373"/>
      <c r="D48" s="373"/>
      <c r="E48" s="373"/>
      <c r="F48" s="373"/>
      <c r="G48" s="116">
        <v>40</v>
      </c>
      <c r="H48" s="119">
        <v>0</v>
      </c>
      <c r="I48" s="119">
        <v>0</v>
      </c>
      <c r="J48" s="119">
        <v>0</v>
      </c>
      <c r="K48" s="119">
        <v>-16663</v>
      </c>
      <c r="L48" s="119">
        <v>-16663</v>
      </c>
      <c r="M48" s="119">
        <v>0</v>
      </c>
      <c r="N48" s="119">
        <v>-758228</v>
      </c>
      <c r="O48" s="119">
        <v>0</v>
      </c>
      <c r="P48" s="119">
        <v>0</v>
      </c>
      <c r="Q48" s="119">
        <v>0</v>
      </c>
      <c r="R48" s="119">
        <v>0</v>
      </c>
      <c r="S48" s="119">
        <v>0</v>
      </c>
      <c r="T48" s="119">
        <v>0</v>
      </c>
      <c r="U48" s="119">
        <v>0</v>
      </c>
      <c r="V48" s="119">
        <v>-2324302</v>
      </c>
      <c r="W48" s="119">
        <v>0</v>
      </c>
      <c r="X48" s="120">
        <f t="shared" si="19"/>
        <v>-3082530</v>
      </c>
      <c r="Y48" s="119">
        <v>-4081639</v>
      </c>
      <c r="Z48" s="120">
        <f t="shared" si="18"/>
        <v>-7164169</v>
      </c>
    </row>
    <row r="49" spans="1:26" ht="12.75" customHeight="1" x14ac:dyDescent="0.2">
      <c r="A49" s="373" t="s">
        <v>274</v>
      </c>
      <c r="B49" s="373"/>
      <c r="C49" s="373"/>
      <c r="D49" s="373"/>
      <c r="E49" s="373"/>
      <c r="F49" s="373"/>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373" t="s">
        <v>400</v>
      </c>
      <c r="B50" s="373"/>
      <c r="C50" s="373"/>
      <c r="D50" s="373"/>
      <c r="E50" s="373"/>
      <c r="F50" s="373"/>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373" t="s">
        <v>401</v>
      </c>
      <c r="B51" s="373"/>
      <c r="C51" s="373"/>
      <c r="D51" s="373"/>
      <c r="E51" s="373"/>
      <c r="F51" s="373"/>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373" t="s">
        <v>402</v>
      </c>
      <c r="B52" s="373"/>
      <c r="C52" s="373"/>
      <c r="D52" s="373"/>
      <c r="E52" s="373"/>
      <c r="F52" s="373"/>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373" t="s">
        <v>275</v>
      </c>
      <c r="B53" s="373"/>
      <c r="C53" s="373"/>
      <c r="D53" s="373"/>
      <c r="E53" s="373"/>
      <c r="F53" s="373"/>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373" t="s">
        <v>403</v>
      </c>
      <c r="B54" s="373"/>
      <c r="C54" s="373"/>
      <c r="D54" s="373"/>
      <c r="E54" s="373"/>
      <c r="F54" s="373"/>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373" t="s">
        <v>411</v>
      </c>
      <c r="B55" s="373"/>
      <c r="C55" s="373"/>
      <c r="D55" s="373"/>
      <c r="E55" s="373"/>
      <c r="F55" s="373"/>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-10194344</v>
      </c>
      <c r="W55" s="119">
        <v>0</v>
      </c>
      <c r="X55" s="120">
        <f t="shared" si="19"/>
        <v>-10194344</v>
      </c>
      <c r="Y55" s="119">
        <v>-26021193</v>
      </c>
      <c r="Z55" s="120">
        <f t="shared" si="18"/>
        <v>-36215537</v>
      </c>
    </row>
    <row r="56" spans="1:26" ht="12.75" customHeight="1" x14ac:dyDescent="0.2">
      <c r="A56" s="373" t="s">
        <v>404</v>
      </c>
      <c r="B56" s="373"/>
      <c r="C56" s="373"/>
      <c r="D56" s="373"/>
      <c r="E56" s="373"/>
      <c r="F56" s="373"/>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v>
      </c>
      <c r="X56" s="120">
        <f t="shared" si="19"/>
        <v>0</v>
      </c>
      <c r="Y56" s="119">
        <v>0</v>
      </c>
      <c r="Z56" s="120">
        <f t="shared" si="18"/>
        <v>0</v>
      </c>
    </row>
    <row r="57" spans="1:26" ht="12.75" customHeight="1" x14ac:dyDescent="0.2">
      <c r="A57" s="373" t="s">
        <v>412</v>
      </c>
      <c r="B57" s="373"/>
      <c r="C57" s="373"/>
      <c r="D57" s="373"/>
      <c r="E57" s="373"/>
      <c r="F57" s="373"/>
      <c r="G57" s="116">
        <v>49</v>
      </c>
      <c r="H57" s="119">
        <v>0</v>
      </c>
      <c r="I57" s="119">
        <v>0</v>
      </c>
      <c r="J57" s="119">
        <v>0</v>
      </c>
      <c r="K57" s="119">
        <v>0</v>
      </c>
      <c r="L57" s="119">
        <v>0</v>
      </c>
      <c r="M57" s="119">
        <v>363795</v>
      </c>
      <c r="N57" s="119">
        <v>6688563</v>
      </c>
      <c r="O57" s="119">
        <v>0</v>
      </c>
      <c r="P57" s="119">
        <v>0</v>
      </c>
      <c r="Q57" s="119">
        <v>0</v>
      </c>
      <c r="R57" s="119">
        <v>0</v>
      </c>
      <c r="S57" s="119">
        <v>0</v>
      </c>
      <c r="T57" s="119">
        <v>0</v>
      </c>
      <c r="U57" s="119">
        <v>0</v>
      </c>
      <c r="V57" s="119">
        <v>139808490</v>
      </c>
      <c r="W57" s="119">
        <v>-146860849</v>
      </c>
      <c r="X57" s="120">
        <f t="shared" si="19"/>
        <v>-1</v>
      </c>
      <c r="Y57" s="119">
        <v>0</v>
      </c>
      <c r="Z57" s="120">
        <f t="shared" si="18"/>
        <v>-1</v>
      </c>
    </row>
    <row r="58" spans="1:26" ht="12.75" customHeight="1" x14ac:dyDescent="0.2">
      <c r="A58" s="373" t="s">
        <v>406</v>
      </c>
      <c r="B58" s="373"/>
      <c r="C58" s="373"/>
      <c r="D58" s="373"/>
      <c r="E58" s="373"/>
      <c r="F58" s="373"/>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374" t="s">
        <v>413</v>
      </c>
      <c r="B59" s="374"/>
      <c r="C59" s="374"/>
      <c r="D59" s="374"/>
      <c r="E59" s="374"/>
      <c r="F59" s="374"/>
      <c r="G59" s="117">
        <v>51</v>
      </c>
      <c r="H59" s="121">
        <f>SUM(H39:H58)</f>
        <v>159471379</v>
      </c>
      <c r="I59" s="121">
        <f t="shared" ref="I59:Z59" si="20">SUM(I39:I58)</f>
        <v>1826728</v>
      </c>
      <c r="J59" s="121">
        <f t="shared" si="20"/>
        <v>10572684</v>
      </c>
      <c r="K59" s="121">
        <f t="shared" si="20"/>
        <v>5855052</v>
      </c>
      <c r="L59" s="121">
        <f t="shared" si="20"/>
        <v>1855052</v>
      </c>
      <c r="M59" s="121">
        <f t="shared" si="20"/>
        <v>66438080</v>
      </c>
      <c r="N59" s="121">
        <f t="shared" si="20"/>
        <v>38550190</v>
      </c>
      <c r="O59" s="121">
        <f t="shared" si="20"/>
        <v>0</v>
      </c>
      <c r="P59" s="121">
        <f t="shared" si="20"/>
        <v>1261937</v>
      </c>
      <c r="Q59" s="121">
        <f t="shared" si="20"/>
        <v>0</v>
      </c>
      <c r="R59" s="121">
        <f t="shared" si="20"/>
        <v>0</v>
      </c>
      <c r="S59" s="121">
        <f t="shared" si="20"/>
        <v>0</v>
      </c>
      <c r="T59" s="121">
        <f t="shared" si="20"/>
        <v>-565331</v>
      </c>
      <c r="U59" s="121">
        <f t="shared" si="20"/>
        <v>0</v>
      </c>
      <c r="V59" s="121">
        <f t="shared" si="20"/>
        <v>335008314</v>
      </c>
      <c r="W59" s="121">
        <f t="shared" si="20"/>
        <v>115096365</v>
      </c>
      <c r="X59" s="121">
        <f>SUM(X39:X58)</f>
        <v>731660346</v>
      </c>
      <c r="Y59" s="121">
        <f t="shared" si="20"/>
        <v>243723406</v>
      </c>
      <c r="Z59" s="121">
        <f t="shared" si="20"/>
        <v>975383752</v>
      </c>
    </row>
    <row r="60" spans="1:26" x14ac:dyDescent="0.2">
      <c r="A60" s="375" t="s">
        <v>276</v>
      </c>
      <c r="B60" s="376"/>
      <c r="C60" s="376"/>
      <c r="D60" s="376"/>
      <c r="E60" s="376"/>
      <c r="F60" s="376"/>
      <c r="G60" s="376"/>
      <c r="H60" s="376"/>
      <c r="I60" s="376"/>
      <c r="J60" s="376"/>
      <c r="K60" s="376"/>
      <c r="L60" s="376"/>
      <c r="M60" s="376"/>
      <c r="N60" s="376"/>
      <c r="O60" s="376"/>
      <c r="P60" s="376"/>
      <c r="Q60" s="376"/>
      <c r="R60" s="376"/>
      <c r="S60" s="376"/>
      <c r="T60" s="376"/>
      <c r="U60" s="376"/>
      <c r="V60" s="376"/>
      <c r="W60" s="376"/>
      <c r="X60" s="376"/>
      <c r="Y60" s="376"/>
      <c r="Z60" s="376"/>
    </row>
    <row r="61" spans="1:26" ht="31.5" customHeight="1" x14ac:dyDescent="0.2">
      <c r="A61" s="372" t="s">
        <v>414</v>
      </c>
      <c r="B61" s="372"/>
      <c r="C61" s="372"/>
      <c r="D61" s="372"/>
      <c r="E61" s="372"/>
      <c r="F61" s="372"/>
      <c r="G61" s="117">
        <v>52</v>
      </c>
      <c r="H61" s="120">
        <f>SUM(H41:H49)</f>
        <v>0</v>
      </c>
      <c r="I61" s="120">
        <f t="shared" ref="I61:Z61" si="21">SUM(I41:I49)</f>
        <v>0</v>
      </c>
      <c r="J61" s="120">
        <f t="shared" si="21"/>
        <v>0</v>
      </c>
      <c r="K61" s="120">
        <f t="shared" si="21"/>
        <v>-16663</v>
      </c>
      <c r="L61" s="120">
        <f t="shared" si="21"/>
        <v>-16663</v>
      </c>
      <c r="M61" s="120">
        <f t="shared" si="21"/>
        <v>0</v>
      </c>
      <c r="N61" s="120">
        <f t="shared" si="21"/>
        <v>-758228</v>
      </c>
      <c r="O61" s="120">
        <f t="shared" si="21"/>
        <v>0</v>
      </c>
      <c r="P61" s="120">
        <f t="shared" si="21"/>
        <v>0</v>
      </c>
      <c r="Q61" s="120">
        <f t="shared" si="21"/>
        <v>0</v>
      </c>
      <c r="R61" s="120">
        <f t="shared" si="21"/>
        <v>0</v>
      </c>
      <c r="S61" s="120">
        <f t="shared" ref="S61:T61" si="22">SUM(S41:S49)</f>
        <v>0</v>
      </c>
      <c r="T61" s="120">
        <f t="shared" si="22"/>
        <v>-329370</v>
      </c>
      <c r="U61" s="120">
        <f t="shared" ref="U61" si="23">SUM(U41:U49)</f>
        <v>0</v>
      </c>
      <c r="V61" s="120">
        <f t="shared" si="21"/>
        <v>-2324302</v>
      </c>
      <c r="W61" s="120">
        <f t="shared" si="21"/>
        <v>0</v>
      </c>
      <c r="X61" s="120">
        <f>SUM(X41:X49)</f>
        <v>-3411900</v>
      </c>
      <c r="Y61" s="120">
        <f t="shared" si="21"/>
        <v>-4376849</v>
      </c>
      <c r="Z61" s="120">
        <f t="shared" si="21"/>
        <v>-7788749</v>
      </c>
    </row>
    <row r="62" spans="1:26" ht="27.75" customHeight="1" x14ac:dyDescent="0.2">
      <c r="A62" s="372" t="s">
        <v>415</v>
      </c>
      <c r="B62" s="372"/>
      <c r="C62" s="372"/>
      <c r="D62" s="372"/>
      <c r="E62" s="372"/>
      <c r="F62" s="372"/>
      <c r="G62" s="117">
        <v>53</v>
      </c>
      <c r="H62" s="120">
        <f>H40+H61</f>
        <v>0</v>
      </c>
      <c r="I62" s="120">
        <f t="shared" ref="I62:Z62" si="24">I40+I61</f>
        <v>0</v>
      </c>
      <c r="J62" s="120">
        <f t="shared" si="24"/>
        <v>0</v>
      </c>
      <c r="K62" s="120">
        <f t="shared" si="24"/>
        <v>-16663</v>
      </c>
      <c r="L62" s="120">
        <f t="shared" si="24"/>
        <v>-16663</v>
      </c>
      <c r="M62" s="120">
        <f t="shared" si="24"/>
        <v>0</v>
      </c>
      <c r="N62" s="120">
        <f t="shared" si="24"/>
        <v>-758228</v>
      </c>
      <c r="O62" s="120">
        <f t="shared" si="24"/>
        <v>0</v>
      </c>
      <c r="P62" s="120">
        <f t="shared" si="24"/>
        <v>0</v>
      </c>
      <c r="Q62" s="120">
        <f t="shared" si="24"/>
        <v>0</v>
      </c>
      <c r="R62" s="120">
        <f t="shared" si="24"/>
        <v>0</v>
      </c>
      <c r="S62" s="120">
        <f t="shared" ref="S62:T62" si="25">S40+S61</f>
        <v>0</v>
      </c>
      <c r="T62" s="120">
        <f t="shared" si="25"/>
        <v>-329370</v>
      </c>
      <c r="U62" s="120">
        <f t="shared" ref="U62" si="26">U40+U61</f>
        <v>0</v>
      </c>
      <c r="V62" s="120">
        <f t="shared" si="24"/>
        <v>-2324302</v>
      </c>
      <c r="W62" s="120">
        <f t="shared" si="24"/>
        <v>115096365</v>
      </c>
      <c r="X62" s="120">
        <f>X40+X61</f>
        <v>111684465</v>
      </c>
      <c r="Y62" s="120">
        <f t="shared" si="24"/>
        <v>51937793</v>
      </c>
      <c r="Z62" s="120">
        <f t="shared" si="24"/>
        <v>163622258</v>
      </c>
    </row>
    <row r="63" spans="1:26" ht="29.25" customHeight="1" x14ac:dyDescent="0.2">
      <c r="A63" s="372" t="s">
        <v>416</v>
      </c>
      <c r="B63" s="372"/>
      <c r="C63" s="372"/>
      <c r="D63" s="372"/>
      <c r="E63" s="372"/>
      <c r="F63" s="372"/>
      <c r="G63" s="117">
        <v>54</v>
      </c>
      <c r="H63" s="120">
        <f>SUM(H50:H58)</f>
        <v>0</v>
      </c>
      <c r="I63" s="120">
        <f t="shared" ref="I63:Z63" si="27">SUM(I50:I58)</f>
        <v>0</v>
      </c>
      <c r="J63" s="120">
        <f t="shared" si="27"/>
        <v>0</v>
      </c>
      <c r="K63" s="120">
        <f t="shared" si="27"/>
        <v>0</v>
      </c>
      <c r="L63" s="120">
        <f t="shared" si="27"/>
        <v>0</v>
      </c>
      <c r="M63" s="120">
        <f t="shared" si="27"/>
        <v>363795</v>
      </c>
      <c r="N63" s="120">
        <f t="shared" si="27"/>
        <v>6688563</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129614146</v>
      </c>
      <c r="W63" s="120">
        <f t="shared" si="27"/>
        <v>-146860849</v>
      </c>
      <c r="X63" s="120">
        <f>SUM(X50:X58)</f>
        <v>-10194345</v>
      </c>
      <c r="Y63" s="120">
        <f t="shared" si="27"/>
        <v>-26021193</v>
      </c>
      <c r="Z63" s="120">
        <f t="shared" si="27"/>
        <v>-36215538</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41" right="0.18" top="0.56999999999999995" bottom="0.56000000000000005" header="0.5" footer="0.5"/>
  <pageSetup paperSize="9" scale="42" orientation="landscape" r:id="rId1"/>
  <headerFooter alignWithMargins="0">
    <oddHeader>&amp;C&amp;"Aptos"&amp;10&amp;K000000 Interno&amp;1#_x000D_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A254"/>
  <sheetViews>
    <sheetView tabSelected="1" zoomScale="90" zoomScaleNormal="90" workbookViewId="0">
      <selection activeCell="L104" sqref="L104"/>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10" width="12.85546875" customWidth="1"/>
    <col min="11" max="11" width="10" bestFit="1" customWidth="1"/>
  </cols>
  <sheetData>
    <row r="1" spans="1:11" x14ac:dyDescent="0.2">
      <c r="A1" s="132" t="s">
        <v>487</v>
      </c>
      <c r="B1" s="132"/>
      <c r="C1" s="132"/>
      <c r="D1" s="132"/>
      <c r="E1" s="132"/>
      <c r="F1" s="133"/>
      <c r="G1" s="133"/>
      <c r="H1" s="133"/>
      <c r="I1" s="133"/>
      <c r="J1" s="177"/>
      <c r="K1" s="177"/>
    </row>
    <row r="2" spans="1:11" x14ac:dyDescent="0.2">
      <c r="A2" s="133"/>
      <c r="B2" s="133"/>
      <c r="C2" s="133"/>
      <c r="D2" s="133"/>
      <c r="E2" s="133"/>
      <c r="F2" s="133"/>
      <c r="G2" s="133"/>
      <c r="H2" s="133"/>
      <c r="I2" s="133"/>
      <c r="J2" s="177"/>
      <c r="K2" s="177"/>
    </row>
    <row r="3" spans="1:11" x14ac:dyDescent="0.2">
      <c r="A3" s="132" t="s">
        <v>488</v>
      </c>
      <c r="B3" s="132"/>
      <c r="C3" s="132"/>
      <c r="D3" s="132"/>
      <c r="E3" s="132"/>
      <c r="F3" s="133"/>
      <c r="G3" s="133"/>
      <c r="H3" s="133"/>
      <c r="I3" s="133"/>
      <c r="J3" s="177"/>
      <c r="K3" s="177"/>
    </row>
    <row r="4" spans="1:11" x14ac:dyDescent="0.2">
      <c r="A4" s="133" t="s">
        <v>489</v>
      </c>
      <c r="B4" s="133"/>
      <c r="C4" s="133"/>
      <c r="D4" s="133"/>
      <c r="E4" s="133"/>
      <c r="F4" s="133"/>
      <c r="G4" s="133"/>
      <c r="H4" s="133"/>
      <c r="I4" s="133"/>
      <c r="J4" s="177"/>
      <c r="K4" s="177"/>
    </row>
    <row r="5" spans="1:11" x14ac:dyDescent="0.2">
      <c r="A5" s="133"/>
      <c r="B5" s="133"/>
      <c r="C5" s="133"/>
      <c r="D5" s="133"/>
      <c r="E5" s="133"/>
      <c r="F5" s="133"/>
      <c r="G5" s="133"/>
      <c r="H5" s="133"/>
      <c r="I5" s="133"/>
      <c r="J5" s="177"/>
      <c r="K5" s="177"/>
    </row>
    <row r="6" spans="1:11" x14ac:dyDescent="0.2">
      <c r="A6" s="132" t="s">
        <v>638</v>
      </c>
      <c r="B6" s="132"/>
      <c r="C6" s="132"/>
      <c r="D6" s="132"/>
      <c r="E6" s="132"/>
      <c r="F6" s="133"/>
      <c r="G6" s="133"/>
      <c r="H6" s="133"/>
      <c r="I6" s="133"/>
      <c r="J6" s="177"/>
      <c r="K6" s="177"/>
    </row>
    <row r="7" spans="1:11" x14ac:dyDescent="0.2">
      <c r="A7" s="133"/>
      <c r="B7" s="133"/>
      <c r="C7" s="133"/>
      <c r="D7" s="133"/>
      <c r="E7" s="133"/>
      <c r="F7" s="133"/>
      <c r="G7" s="133"/>
      <c r="H7" s="133"/>
      <c r="I7" s="133"/>
      <c r="J7" s="177"/>
      <c r="K7" s="177"/>
    </row>
    <row r="8" spans="1:11" x14ac:dyDescent="0.2">
      <c r="A8" s="134" t="s">
        <v>490</v>
      </c>
      <c r="B8" s="134"/>
      <c r="C8" s="134"/>
      <c r="D8" s="134"/>
      <c r="E8" s="134"/>
      <c r="F8" s="133"/>
      <c r="G8" s="133"/>
      <c r="H8" s="133"/>
      <c r="I8" s="133"/>
      <c r="J8" s="177"/>
      <c r="K8" s="177"/>
    </row>
    <row r="9" spans="1:11" x14ac:dyDescent="0.2">
      <c r="A9" s="134"/>
      <c r="B9" s="134"/>
      <c r="C9" s="134"/>
      <c r="D9" s="134"/>
      <c r="E9" s="134"/>
      <c r="F9" s="133"/>
      <c r="G9" s="133"/>
      <c r="H9" s="133"/>
      <c r="I9" s="133"/>
      <c r="J9" s="177"/>
      <c r="K9" s="177"/>
    </row>
    <row r="10" spans="1:11" x14ac:dyDescent="0.2">
      <c r="A10" s="134" t="s">
        <v>491</v>
      </c>
      <c r="B10" s="134"/>
      <c r="C10" s="134"/>
      <c r="D10" s="134"/>
      <c r="E10" s="134"/>
      <c r="F10" s="133"/>
      <c r="G10" s="133"/>
      <c r="H10" s="133"/>
      <c r="I10" s="133"/>
      <c r="J10" s="177"/>
      <c r="K10" s="177"/>
    </row>
    <row r="11" spans="1:11" ht="12.75" customHeight="1" x14ac:dyDescent="0.2">
      <c r="A11" s="418" t="s">
        <v>492</v>
      </c>
      <c r="B11" s="418"/>
      <c r="C11" s="418"/>
      <c r="D11" s="418"/>
      <c r="E11" s="418"/>
      <c r="F11" s="418"/>
      <c r="G11" s="418"/>
      <c r="H11" s="418"/>
      <c r="I11" s="418"/>
      <c r="J11" s="177"/>
      <c r="K11" s="177"/>
    </row>
    <row r="12" spans="1:11" ht="12.75" customHeight="1" x14ac:dyDescent="0.2">
      <c r="A12" s="405" t="s">
        <v>493</v>
      </c>
      <c r="B12" s="405"/>
      <c r="C12" s="405"/>
      <c r="D12" s="405"/>
      <c r="E12" s="405"/>
      <c r="F12" s="405"/>
      <c r="G12" s="405"/>
      <c r="H12" s="405"/>
      <c r="I12" s="405"/>
      <c r="J12" s="177"/>
      <c r="K12" s="177"/>
    </row>
    <row r="13" spans="1:11" ht="12.75" customHeight="1" x14ac:dyDescent="0.2">
      <c r="A13" s="405" t="s">
        <v>494</v>
      </c>
      <c r="B13" s="405"/>
      <c r="C13" s="405"/>
      <c r="D13" s="405"/>
      <c r="E13" s="405"/>
      <c r="F13" s="405"/>
      <c r="G13" s="405"/>
      <c r="H13" s="405"/>
      <c r="I13" s="405"/>
      <c r="J13" s="177"/>
      <c r="K13" s="177"/>
    </row>
    <row r="14" spans="1:11" ht="12.75" customHeight="1" x14ac:dyDescent="0.2">
      <c r="A14" s="405" t="s">
        <v>495</v>
      </c>
      <c r="B14" s="405"/>
      <c r="C14" s="405"/>
      <c r="D14" s="405"/>
      <c r="E14" s="405"/>
      <c r="F14" s="405"/>
      <c r="G14" s="405"/>
      <c r="H14" s="405"/>
      <c r="I14" s="405"/>
      <c r="J14" s="177"/>
      <c r="K14" s="177"/>
    </row>
    <row r="15" spans="1:11" x14ac:dyDescent="0.2">
      <c r="A15" s="419" t="s">
        <v>496</v>
      </c>
      <c r="B15" s="419"/>
      <c r="C15" s="419"/>
      <c r="D15" s="419"/>
      <c r="E15" s="419"/>
      <c r="F15" s="419"/>
      <c r="G15" s="419"/>
      <c r="H15" s="419"/>
      <c r="I15" s="419"/>
      <c r="J15" s="177"/>
      <c r="K15" s="177"/>
    </row>
    <row r="16" spans="1:11" x14ac:dyDescent="0.2">
      <c r="A16" s="135"/>
      <c r="B16" s="135"/>
      <c r="C16" s="135"/>
      <c r="D16" s="135"/>
      <c r="E16" s="135"/>
      <c r="F16" s="135"/>
      <c r="G16" s="135"/>
      <c r="H16" s="135"/>
      <c r="I16" s="135"/>
      <c r="J16" s="177"/>
      <c r="K16" s="177"/>
    </row>
    <row r="17" spans="1:11" x14ac:dyDescent="0.2">
      <c r="A17" s="134" t="s">
        <v>497</v>
      </c>
      <c r="B17" s="134"/>
      <c r="C17" s="134"/>
      <c r="D17" s="134"/>
      <c r="E17" s="134"/>
      <c r="F17" s="134"/>
      <c r="G17" s="134"/>
      <c r="H17" s="134"/>
      <c r="I17" s="134"/>
      <c r="J17" s="177"/>
      <c r="K17" s="177"/>
    </row>
    <row r="18" spans="1:11" ht="26.25" customHeight="1" x14ac:dyDescent="0.2">
      <c r="A18" s="420" t="s">
        <v>498</v>
      </c>
      <c r="B18" s="420"/>
      <c r="C18" s="420"/>
      <c r="D18" s="420"/>
      <c r="E18" s="420"/>
      <c r="F18" s="420"/>
      <c r="G18" s="420"/>
      <c r="H18" s="420"/>
      <c r="I18" s="420"/>
      <c r="J18" s="177"/>
      <c r="K18" s="177"/>
    </row>
    <row r="19" spans="1:11" ht="12.75" customHeight="1" x14ac:dyDescent="0.2">
      <c r="A19" s="401" t="s">
        <v>499</v>
      </c>
      <c r="B19" s="401"/>
      <c r="C19" s="401"/>
      <c r="D19" s="401"/>
      <c r="E19" s="401"/>
      <c r="F19" s="401"/>
      <c r="G19" s="401"/>
      <c r="H19" s="401"/>
      <c r="I19" s="401"/>
      <c r="J19" s="177"/>
      <c r="K19" s="177"/>
    </row>
    <row r="20" spans="1:11" ht="24.75" customHeight="1" x14ac:dyDescent="0.2">
      <c r="A20" s="403" t="s">
        <v>500</v>
      </c>
      <c r="B20" s="403"/>
      <c r="C20" s="403"/>
      <c r="D20" s="403"/>
      <c r="E20" s="403"/>
      <c r="F20" s="403"/>
      <c r="G20" s="403"/>
      <c r="H20" s="403"/>
      <c r="I20" s="403"/>
      <c r="J20" s="177"/>
      <c r="K20" s="177"/>
    </row>
    <row r="21" spans="1:11" x14ac:dyDescent="0.2">
      <c r="A21" s="193"/>
      <c r="B21" s="193"/>
      <c r="C21" s="193"/>
      <c r="D21" s="193"/>
      <c r="E21" s="193"/>
      <c r="F21" s="193"/>
      <c r="G21" s="193"/>
      <c r="H21" s="193"/>
      <c r="I21" s="193"/>
      <c r="J21" s="177"/>
      <c r="K21" s="177"/>
    </row>
    <row r="22" spans="1:11" x14ac:dyDescent="0.2">
      <c r="A22" s="224" t="s">
        <v>501</v>
      </c>
      <c r="B22" s="224"/>
      <c r="C22" s="224"/>
      <c r="D22" s="224"/>
      <c r="E22" s="224"/>
      <c r="F22" s="224"/>
      <c r="G22" s="224"/>
      <c r="H22" s="224"/>
      <c r="I22" s="224"/>
      <c r="J22" s="177"/>
      <c r="K22" s="177"/>
    </row>
    <row r="23" spans="1:11" ht="12.75" customHeight="1" x14ac:dyDescent="0.2">
      <c r="A23" s="403" t="s">
        <v>644</v>
      </c>
      <c r="B23" s="403"/>
      <c r="C23" s="403"/>
      <c r="D23" s="403"/>
      <c r="E23" s="403"/>
      <c r="F23" s="403"/>
      <c r="G23" s="403"/>
      <c r="H23" s="403"/>
      <c r="I23" s="403"/>
      <c r="J23" s="177"/>
      <c r="K23" s="177"/>
    </row>
    <row r="24" spans="1:11" ht="12.75" customHeight="1" x14ac:dyDescent="0.2">
      <c r="A24" s="403" t="s">
        <v>662</v>
      </c>
      <c r="B24" s="403"/>
      <c r="C24" s="403"/>
      <c r="D24" s="403"/>
      <c r="E24" s="403"/>
      <c r="F24" s="403"/>
      <c r="G24" s="403"/>
      <c r="H24" s="403"/>
      <c r="I24" s="403"/>
      <c r="J24" s="177"/>
      <c r="K24" s="177"/>
    </row>
    <row r="25" spans="1:11" x14ac:dyDescent="0.2">
      <c r="A25" s="225"/>
      <c r="B25" s="225"/>
      <c r="C25" s="225"/>
      <c r="D25" s="225"/>
      <c r="E25" s="225"/>
      <c r="F25" s="182"/>
      <c r="G25" s="182"/>
      <c r="H25" s="182"/>
      <c r="I25" s="182"/>
      <c r="J25" s="177"/>
      <c r="K25" s="177"/>
    </row>
    <row r="26" spans="1:11" x14ac:dyDescent="0.2">
      <c r="A26" s="224" t="s">
        <v>502</v>
      </c>
      <c r="B26" s="224"/>
      <c r="C26" s="224"/>
      <c r="D26" s="224"/>
      <c r="E26" s="224"/>
      <c r="F26" s="224"/>
      <c r="G26" s="224"/>
      <c r="H26" s="224"/>
      <c r="I26" s="224"/>
      <c r="J26" s="177"/>
      <c r="K26" s="177"/>
    </row>
    <row r="27" spans="1:11" x14ac:dyDescent="0.2">
      <c r="A27" s="224"/>
      <c r="B27" s="224"/>
      <c r="C27" s="224"/>
      <c r="D27" s="224"/>
      <c r="E27" s="224"/>
      <c r="F27" s="224"/>
      <c r="G27" s="224"/>
      <c r="H27" s="224"/>
      <c r="I27" s="224"/>
      <c r="J27" s="177"/>
      <c r="K27" s="177"/>
    </row>
    <row r="28" spans="1:11" x14ac:dyDescent="0.2">
      <c r="A28" s="224" t="s">
        <v>503</v>
      </c>
      <c r="B28" s="224"/>
      <c r="C28" s="224"/>
      <c r="D28" s="224"/>
      <c r="E28" s="224"/>
      <c r="F28" s="224"/>
      <c r="G28" s="224"/>
      <c r="H28" s="224"/>
      <c r="I28" s="224"/>
      <c r="J28" s="177"/>
      <c r="K28" s="177"/>
    </row>
    <row r="29" spans="1:11" ht="27" customHeight="1" x14ac:dyDescent="0.2">
      <c r="A29" s="401" t="s">
        <v>639</v>
      </c>
      <c r="B29" s="401"/>
      <c r="C29" s="401"/>
      <c r="D29" s="401"/>
      <c r="E29" s="401"/>
      <c r="F29" s="401"/>
      <c r="G29" s="401"/>
      <c r="H29" s="401"/>
      <c r="I29" s="401"/>
      <c r="J29" s="177"/>
      <c r="K29" s="177"/>
    </row>
    <row r="30" spans="1:11" ht="39.75" customHeight="1" x14ac:dyDescent="0.2">
      <c r="A30" s="401" t="s">
        <v>504</v>
      </c>
      <c r="B30" s="401"/>
      <c r="C30" s="401"/>
      <c r="D30" s="401"/>
      <c r="E30" s="401"/>
      <c r="F30" s="401"/>
      <c r="G30" s="401"/>
      <c r="H30" s="401"/>
      <c r="I30" s="401"/>
      <c r="J30" s="177"/>
      <c r="K30" s="177"/>
    </row>
    <row r="31" spans="1:11" ht="25.5" customHeight="1" x14ac:dyDescent="0.2">
      <c r="A31" s="401" t="s">
        <v>505</v>
      </c>
      <c r="B31" s="401"/>
      <c r="C31" s="401"/>
      <c r="D31" s="401"/>
      <c r="E31" s="401"/>
      <c r="F31" s="401"/>
      <c r="G31" s="401"/>
      <c r="H31" s="401"/>
      <c r="I31" s="401"/>
      <c r="J31" s="177"/>
      <c r="K31" s="177"/>
    </row>
    <row r="32" spans="1:11" x14ac:dyDescent="0.2">
      <c r="A32" s="136"/>
      <c r="B32" s="136"/>
      <c r="C32" s="136"/>
      <c r="D32" s="136"/>
      <c r="E32" s="136"/>
      <c r="F32" s="136"/>
      <c r="G32" s="136"/>
      <c r="H32" s="136"/>
      <c r="I32" s="136"/>
      <c r="J32" s="177"/>
      <c r="K32" s="177"/>
    </row>
    <row r="33" spans="1:11" x14ac:dyDescent="0.2">
      <c r="A33" s="134" t="s">
        <v>506</v>
      </c>
      <c r="B33" s="134"/>
      <c r="C33" s="134"/>
      <c r="D33" s="134"/>
      <c r="E33" s="134"/>
      <c r="F33" s="134"/>
      <c r="G33" s="134"/>
      <c r="H33" s="134"/>
      <c r="I33" s="134"/>
      <c r="J33" s="177"/>
      <c r="K33" s="177"/>
    </row>
    <row r="34" spans="1:11" ht="26.25" customHeight="1" x14ac:dyDescent="0.2">
      <c r="A34" s="401" t="s">
        <v>507</v>
      </c>
      <c r="B34" s="401"/>
      <c r="C34" s="401"/>
      <c r="D34" s="401"/>
      <c r="E34" s="401"/>
      <c r="F34" s="401"/>
      <c r="G34" s="401"/>
      <c r="H34" s="401"/>
      <c r="I34" s="401"/>
      <c r="J34" s="177"/>
      <c r="K34" s="177"/>
    </row>
    <row r="35" spans="1:11" x14ac:dyDescent="0.2">
      <c r="A35" s="136"/>
      <c r="B35" s="136"/>
      <c r="C35" s="136"/>
      <c r="D35" s="136"/>
      <c r="E35" s="136"/>
      <c r="F35" s="136"/>
      <c r="G35" s="136"/>
      <c r="H35" s="136"/>
      <c r="I35" s="136"/>
      <c r="J35" s="177"/>
      <c r="K35" s="177"/>
    </row>
    <row r="36" spans="1:11" x14ac:dyDescent="0.2">
      <c r="A36" s="134" t="s">
        <v>508</v>
      </c>
      <c r="B36" s="134"/>
      <c r="C36" s="134"/>
      <c r="D36" s="134"/>
      <c r="E36" s="134"/>
      <c r="F36" s="134"/>
      <c r="G36" s="134"/>
      <c r="H36" s="134"/>
      <c r="I36" s="134"/>
      <c r="J36" s="177"/>
      <c r="K36" s="177"/>
    </row>
    <row r="37" spans="1:11" ht="25.5" customHeight="1" x14ac:dyDescent="0.2">
      <c r="A37" s="401" t="s">
        <v>640</v>
      </c>
      <c r="B37" s="401"/>
      <c r="C37" s="401"/>
      <c r="D37" s="401"/>
      <c r="E37" s="401"/>
      <c r="F37" s="401"/>
      <c r="G37" s="401"/>
      <c r="H37" s="401"/>
      <c r="I37" s="401"/>
      <c r="J37" s="177"/>
      <c r="K37" s="177"/>
    </row>
    <row r="38" spans="1:11" x14ac:dyDescent="0.2">
      <c r="A38" s="135"/>
      <c r="B38" s="135"/>
      <c r="C38" s="135"/>
      <c r="D38" s="135"/>
      <c r="E38" s="135"/>
      <c r="F38" s="136"/>
      <c r="G38" s="136"/>
      <c r="H38" s="136"/>
      <c r="I38" s="136"/>
      <c r="J38" s="177"/>
      <c r="K38" s="177"/>
    </row>
    <row r="39" spans="1:11" x14ac:dyDescent="0.2">
      <c r="A39" s="134" t="s">
        <v>509</v>
      </c>
      <c r="B39" s="134"/>
      <c r="C39" s="134"/>
      <c r="D39" s="134"/>
      <c r="E39" s="134"/>
      <c r="F39" s="134"/>
      <c r="G39" s="134"/>
      <c r="H39" s="134"/>
      <c r="I39" s="134"/>
      <c r="J39" s="177"/>
      <c r="K39" s="177"/>
    </row>
    <row r="40" spans="1:11" ht="51.75" customHeight="1" x14ac:dyDescent="0.2">
      <c r="A40" s="401" t="s">
        <v>510</v>
      </c>
      <c r="B40" s="401"/>
      <c r="C40" s="401"/>
      <c r="D40" s="401"/>
      <c r="E40" s="401"/>
      <c r="F40" s="401"/>
      <c r="G40" s="401"/>
      <c r="H40" s="401"/>
      <c r="I40" s="401"/>
      <c r="J40" s="177"/>
      <c r="K40" s="177"/>
    </row>
    <row r="41" spans="1:11" x14ac:dyDescent="0.2">
      <c r="A41" s="136"/>
      <c r="B41" s="136"/>
      <c r="C41" s="136"/>
      <c r="D41" s="136"/>
      <c r="E41" s="136"/>
      <c r="F41" s="136"/>
      <c r="G41" s="136"/>
      <c r="H41" s="136"/>
      <c r="I41" s="136"/>
      <c r="J41" s="177"/>
      <c r="K41" s="177"/>
    </row>
    <row r="42" spans="1:11" x14ac:dyDescent="0.2">
      <c r="A42" s="134" t="s">
        <v>511</v>
      </c>
      <c r="B42" s="134"/>
      <c r="C42" s="134"/>
      <c r="D42" s="134"/>
      <c r="E42" s="134"/>
      <c r="F42" s="134"/>
      <c r="G42" s="134"/>
      <c r="H42" s="134"/>
      <c r="I42" s="134"/>
      <c r="J42" s="177"/>
      <c r="K42" s="177"/>
    </row>
    <row r="43" spans="1:11" ht="12.75" customHeight="1" x14ac:dyDescent="0.2">
      <c r="A43" s="401" t="s">
        <v>512</v>
      </c>
      <c r="B43" s="401"/>
      <c r="C43" s="401"/>
      <c r="D43" s="401"/>
      <c r="E43" s="401"/>
      <c r="F43" s="401"/>
      <c r="G43" s="401"/>
      <c r="H43" s="401"/>
      <c r="I43" s="401"/>
      <c r="J43" s="177"/>
      <c r="K43" s="177"/>
    </row>
    <row r="44" spans="1:11" x14ac:dyDescent="0.2">
      <c r="A44" s="133"/>
      <c r="B44" s="133"/>
      <c r="C44" s="133"/>
      <c r="D44" s="133"/>
      <c r="E44" s="133"/>
      <c r="F44" s="133"/>
      <c r="G44" s="133"/>
      <c r="H44" s="133"/>
      <c r="I44" s="133"/>
      <c r="J44" s="177"/>
      <c r="K44" s="177"/>
    </row>
    <row r="45" spans="1:11" x14ac:dyDescent="0.2">
      <c r="A45" s="134" t="s">
        <v>513</v>
      </c>
      <c r="B45" s="134"/>
      <c r="C45" s="134"/>
      <c r="D45" s="134"/>
      <c r="E45" s="134"/>
      <c r="F45" s="134"/>
      <c r="G45" s="134"/>
      <c r="H45" s="134"/>
      <c r="I45" s="134"/>
      <c r="J45" s="177"/>
      <c r="K45" s="177"/>
    </row>
    <row r="46" spans="1:11" x14ac:dyDescent="0.2">
      <c r="A46" s="133"/>
      <c r="B46" s="133"/>
      <c r="C46" s="133"/>
      <c r="D46" s="133"/>
      <c r="E46" s="133"/>
      <c r="F46" s="133"/>
      <c r="G46" s="133"/>
      <c r="H46" s="133"/>
      <c r="I46" s="133"/>
      <c r="J46" s="177"/>
      <c r="K46" s="177"/>
    </row>
    <row r="47" spans="1:11" x14ac:dyDescent="0.2">
      <c r="A47" s="138"/>
      <c r="B47" s="138"/>
      <c r="C47" s="138"/>
      <c r="D47" s="138"/>
      <c r="E47" s="138"/>
      <c r="F47" s="417" t="s">
        <v>641</v>
      </c>
      <c r="G47" s="417"/>
      <c r="H47" s="139"/>
      <c r="I47" s="417" t="s">
        <v>514</v>
      </c>
      <c r="J47" s="417"/>
      <c r="K47" s="177"/>
    </row>
    <row r="48" spans="1:11" ht="36" x14ac:dyDescent="0.2">
      <c r="A48" s="138"/>
      <c r="B48" s="138"/>
      <c r="C48" s="138"/>
      <c r="D48" s="138"/>
      <c r="E48" s="140" t="s">
        <v>515</v>
      </c>
      <c r="F48" s="141" t="s">
        <v>516</v>
      </c>
      <c r="G48" s="142" t="s">
        <v>517</v>
      </c>
      <c r="H48" s="143"/>
      <c r="I48" s="141" t="s">
        <v>516</v>
      </c>
      <c r="J48" s="142" t="s">
        <v>517</v>
      </c>
      <c r="K48" s="177"/>
    </row>
    <row r="49" spans="1:11" x14ac:dyDescent="0.2">
      <c r="A49" s="144" t="s">
        <v>518</v>
      </c>
      <c r="B49" s="144"/>
      <c r="C49" s="144"/>
      <c r="D49" s="144"/>
      <c r="E49" s="145"/>
      <c r="F49" s="138"/>
      <c r="G49" s="133"/>
      <c r="H49" s="133"/>
      <c r="I49" s="138"/>
      <c r="J49" s="133"/>
      <c r="K49" s="177"/>
    </row>
    <row r="50" spans="1:11" ht="12.75" customHeight="1" x14ac:dyDescent="0.2">
      <c r="A50" s="394" t="s">
        <v>519</v>
      </c>
      <c r="B50" s="394"/>
      <c r="C50" s="394"/>
      <c r="D50" s="394"/>
      <c r="E50" s="180" t="s">
        <v>520</v>
      </c>
      <c r="F50" s="181">
        <v>100</v>
      </c>
      <c r="G50" s="181">
        <v>100</v>
      </c>
      <c r="H50" s="182"/>
      <c r="I50" s="181">
        <v>100</v>
      </c>
      <c r="J50" s="147">
        <v>100</v>
      </c>
      <c r="K50" s="177"/>
    </row>
    <row r="51" spans="1:11" x14ac:dyDescent="0.2">
      <c r="A51" s="414" t="s">
        <v>521</v>
      </c>
      <c r="B51" s="414"/>
      <c r="C51" s="414"/>
      <c r="D51" s="414"/>
      <c r="E51" s="180" t="s">
        <v>520</v>
      </c>
      <c r="F51" s="181">
        <v>100</v>
      </c>
      <c r="G51" s="181">
        <v>100</v>
      </c>
      <c r="H51" s="182"/>
      <c r="I51" s="181">
        <v>100</v>
      </c>
      <c r="J51" s="147">
        <v>100</v>
      </c>
      <c r="K51" s="177"/>
    </row>
    <row r="52" spans="1:11" x14ac:dyDescent="0.2">
      <c r="A52" s="412" t="s">
        <v>522</v>
      </c>
      <c r="B52" s="412"/>
      <c r="C52" s="412"/>
      <c r="D52" s="412"/>
      <c r="E52" s="180" t="s">
        <v>520</v>
      </c>
      <c r="F52" s="184">
        <v>0</v>
      </c>
      <c r="G52" s="184">
        <v>0</v>
      </c>
      <c r="H52" s="182"/>
      <c r="I52" s="181">
        <v>100</v>
      </c>
      <c r="J52" s="147">
        <v>100</v>
      </c>
      <c r="K52" s="177"/>
    </row>
    <row r="53" spans="1:11" ht="26.25" customHeight="1" x14ac:dyDescent="0.2">
      <c r="A53" s="408" t="s">
        <v>523</v>
      </c>
      <c r="B53" s="408"/>
      <c r="C53" s="408"/>
      <c r="D53" s="408"/>
      <c r="E53" s="186" t="s">
        <v>520</v>
      </c>
      <c r="F53" s="187">
        <v>100</v>
      </c>
      <c r="G53" s="187">
        <v>100</v>
      </c>
      <c r="H53" s="182"/>
      <c r="I53" s="181">
        <v>100</v>
      </c>
      <c r="J53" s="147">
        <v>100</v>
      </c>
      <c r="K53" s="177"/>
    </row>
    <row r="54" spans="1:11" x14ac:dyDescent="0.2">
      <c r="A54" s="414" t="s">
        <v>524</v>
      </c>
      <c r="B54" s="414"/>
      <c r="C54" s="414"/>
      <c r="D54" s="414"/>
      <c r="E54" s="186" t="s">
        <v>520</v>
      </c>
      <c r="F54" s="187">
        <v>100</v>
      </c>
      <c r="G54" s="187">
        <v>100</v>
      </c>
      <c r="H54" s="182"/>
      <c r="I54" s="181">
        <v>100</v>
      </c>
      <c r="J54" s="147">
        <v>100</v>
      </c>
      <c r="K54" s="177"/>
    </row>
    <row r="55" spans="1:11" ht="26.25" customHeight="1" x14ac:dyDescent="0.2">
      <c r="A55" s="408" t="s">
        <v>645</v>
      </c>
      <c r="B55" s="408"/>
      <c r="C55" s="408"/>
      <c r="D55" s="408"/>
      <c r="E55" s="186" t="s">
        <v>520</v>
      </c>
      <c r="F55" s="187">
        <v>100</v>
      </c>
      <c r="G55" s="187">
        <v>100</v>
      </c>
      <c r="H55" s="182"/>
      <c r="I55" s="181">
        <v>75</v>
      </c>
      <c r="J55" s="147">
        <v>75</v>
      </c>
      <c r="K55" s="177"/>
    </row>
    <row r="56" spans="1:11" x14ac:dyDescent="0.2">
      <c r="A56" s="414" t="s">
        <v>525</v>
      </c>
      <c r="B56" s="414"/>
      <c r="C56" s="414"/>
      <c r="D56" s="414"/>
      <c r="E56" s="186" t="s">
        <v>520</v>
      </c>
      <c r="F56" s="187">
        <v>100</v>
      </c>
      <c r="G56" s="187">
        <v>100</v>
      </c>
      <c r="H56" s="182"/>
      <c r="I56" s="181">
        <v>100</v>
      </c>
      <c r="J56" s="147">
        <v>100</v>
      </c>
      <c r="K56" s="177"/>
    </row>
    <row r="57" spans="1:11" x14ac:dyDescent="0.2">
      <c r="A57" s="188"/>
      <c r="B57" s="414" t="s">
        <v>526</v>
      </c>
      <c r="C57" s="414"/>
      <c r="D57" s="414"/>
      <c r="E57" s="186" t="s">
        <v>520</v>
      </c>
      <c r="F57" s="189">
        <v>0</v>
      </c>
      <c r="G57" s="189">
        <v>0</v>
      </c>
      <c r="H57" s="182"/>
      <c r="I57" s="181">
        <v>100</v>
      </c>
      <c r="J57" s="147">
        <v>100</v>
      </c>
      <c r="K57" s="177"/>
    </row>
    <row r="58" spans="1:11" x14ac:dyDescent="0.2">
      <c r="A58" s="414" t="s">
        <v>527</v>
      </c>
      <c r="B58" s="414"/>
      <c r="C58" s="414"/>
      <c r="D58" s="414"/>
      <c r="E58" s="186" t="s">
        <v>520</v>
      </c>
      <c r="F58" s="187">
        <v>100</v>
      </c>
      <c r="G58" s="187">
        <v>100</v>
      </c>
      <c r="H58" s="182"/>
      <c r="I58" s="181">
        <v>100</v>
      </c>
      <c r="J58" s="147">
        <v>100</v>
      </c>
      <c r="K58" s="177"/>
    </row>
    <row r="59" spans="1:11" x14ac:dyDescent="0.2">
      <c r="A59" s="414" t="s">
        <v>528</v>
      </c>
      <c r="B59" s="414"/>
      <c r="C59" s="414"/>
      <c r="D59" s="414"/>
      <c r="E59" s="186" t="s">
        <v>520</v>
      </c>
      <c r="F59" s="187">
        <v>100</v>
      </c>
      <c r="G59" s="187">
        <v>100</v>
      </c>
      <c r="H59" s="190"/>
      <c r="I59" s="187">
        <v>100</v>
      </c>
      <c r="J59" s="147">
        <v>100</v>
      </c>
      <c r="K59" s="177"/>
    </row>
    <row r="60" spans="1:11" x14ac:dyDescent="0.2">
      <c r="A60" s="188"/>
      <c r="B60" s="414" t="s">
        <v>529</v>
      </c>
      <c r="C60" s="414"/>
      <c r="D60" s="414"/>
      <c r="E60" s="186" t="s">
        <v>520</v>
      </c>
      <c r="F60" s="187">
        <v>100</v>
      </c>
      <c r="G60" s="187">
        <v>100</v>
      </c>
      <c r="H60" s="190"/>
      <c r="I60" s="187">
        <v>100</v>
      </c>
      <c r="J60" s="147">
        <v>100</v>
      </c>
      <c r="K60" s="177"/>
    </row>
    <row r="61" spans="1:11" ht="25.5" customHeight="1" x14ac:dyDescent="0.2">
      <c r="A61" s="191"/>
      <c r="B61" s="408" t="s">
        <v>530</v>
      </c>
      <c r="C61" s="408"/>
      <c r="D61" s="408"/>
      <c r="E61" s="186" t="s">
        <v>520</v>
      </c>
      <c r="F61" s="187">
        <v>100</v>
      </c>
      <c r="G61" s="187">
        <v>100</v>
      </c>
      <c r="H61" s="190"/>
      <c r="I61" s="187">
        <v>100</v>
      </c>
      <c r="J61" s="147">
        <v>100</v>
      </c>
      <c r="K61" s="177"/>
    </row>
    <row r="62" spans="1:11" ht="26.25" customHeight="1" x14ac:dyDescent="0.2">
      <c r="A62" s="191"/>
      <c r="B62" s="408" t="s">
        <v>646</v>
      </c>
      <c r="C62" s="408"/>
      <c r="D62" s="408"/>
      <c r="E62" s="186" t="s">
        <v>520</v>
      </c>
      <c r="F62" s="189">
        <v>0</v>
      </c>
      <c r="G62" s="189">
        <v>0</v>
      </c>
      <c r="H62" s="192"/>
      <c r="I62" s="187">
        <v>51</v>
      </c>
      <c r="J62" s="147">
        <v>51</v>
      </c>
      <c r="K62" s="177"/>
    </row>
    <row r="63" spans="1:11" ht="12.75" customHeight="1" x14ac:dyDescent="0.2">
      <c r="A63" s="191"/>
      <c r="B63" s="408" t="s">
        <v>531</v>
      </c>
      <c r="C63" s="408"/>
      <c r="D63" s="408"/>
      <c r="E63" s="186" t="s">
        <v>520</v>
      </c>
      <c r="F63" s="187">
        <v>76</v>
      </c>
      <c r="G63" s="187">
        <v>76</v>
      </c>
      <c r="H63" s="192"/>
      <c r="I63" s="187">
        <v>76</v>
      </c>
      <c r="J63" s="147">
        <v>76</v>
      </c>
      <c r="K63" s="133"/>
    </row>
    <row r="64" spans="1:11" ht="12.75" customHeight="1" x14ac:dyDescent="0.2">
      <c r="A64" s="191"/>
      <c r="B64" s="408" t="s">
        <v>532</v>
      </c>
      <c r="C64" s="408"/>
      <c r="D64" s="408"/>
      <c r="E64" s="186" t="s">
        <v>520</v>
      </c>
      <c r="F64" s="187">
        <v>91.2</v>
      </c>
      <c r="G64" s="187">
        <v>91.2</v>
      </c>
      <c r="H64" s="192"/>
      <c r="I64" s="187">
        <v>91.2</v>
      </c>
      <c r="J64" s="147">
        <v>91.2</v>
      </c>
      <c r="K64" s="133"/>
    </row>
    <row r="65" spans="1:13" ht="12.75" customHeight="1" x14ac:dyDescent="0.2">
      <c r="A65" s="191"/>
      <c r="B65" s="416" t="s">
        <v>533</v>
      </c>
      <c r="C65" s="416"/>
      <c r="D65" s="416"/>
      <c r="E65" s="186" t="s">
        <v>534</v>
      </c>
      <c r="F65" s="187">
        <v>80</v>
      </c>
      <c r="G65" s="187">
        <v>80</v>
      </c>
      <c r="H65" s="193"/>
      <c r="I65" s="184">
        <v>0</v>
      </c>
      <c r="J65" s="178">
        <v>0</v>
      </c>
      <c r="K65" s="133"/>
    </row>
    <row r="66" spans="1:13" ht="25.5" customHeight="1" x14ac:dyDescent="0.2">
      <c r="A66" s="191"/>
      <c r="B66" s="408" t="s">
        <v>535</v>
      </c>
      <c r="C66" s="408"/>
      <c r="D66" s="408"/>
      <c r="E66" s="186" t="s">
        <v>520</v>
      </c>
      <c r="F66" s="187">
        <v>75.099999999999994</v>
      </c>
      <c r="G66" s="187">
        <v>75.099999999999994</v>
      </c>
      <c r="H66" s="193"/>
      <c r="I66" s="184">
        <v>0</v>
      </c>
      <c r="J66" s="178">
        <v>0</v>
      </c>
      <c r="K66" s="133"/>
    </row>
    <row r="67" spans="1:13" x14ac:dyDescent="0.2">
      <c r="A67" s="414" t="s">
        <v>536</v>
      </c>
      <c r="B67" s="414"/>
      <c r="C67" s="414"/>
      <c r="D67" s="414"/>
      <c r="E67" s="186" t="s">
        <v>520</v>
      </c>
      <c r="F67" s="187">
        <v>85.73</v>
      </c>
      <c r="G67" s="187">
        <v>85.73</v>
      </c>
      <c r="H67" s="193"/>
      <c r="I67" s="181">
        <v>85.73</v>
      </c>
      <c r="J67" s="147">
        <v>85.73</v>
      </c>
      <c r="K67" s="177"/>
    </row>
    <row r="68" spans="1:13" x14ac:dyDescent="0.2">
      <c r="A68" s="188"/>
      <c r="B68" s="414" t="s">
        <v>654</v>
      </c>
      <c r="C68" s="414"/>
      <c r="D68" s="414"/>
      <c r="E68" s="186" t="s">
        <v>537</v>
      </c>
      <c r="F68" s="187">
        <v>85</v>
      </c>
      <c r="G68" s="187">
        <v>72</v>
      </c>
      <c r="H68" s="193"/>
      <c r="I68" s="181">
        <v>85</v>
      </c>
      <c r="J68" s="147">
        <v>72</v>
      </c>
      <c r="K68" s="177"/>
      <c r="M68" s="231"/>
    </row>
    <row r="69" spans="1:13" ht="24.75" customHeight="1" x14ac:dyDescent="0.2">
      <c r="A69" s="408" t="s">
        <v>538</v>
      </c>
      <c r="B69" s="408"/>
      <c r="C69" s="408"/>
      <c r="D69" s="408"/>
      <c r="E69" s="186" t="s">
        <v>520</v>
      </c>
      <c r="F69" s="187">
        <v>100</v>
      </c>
      <c r="G69" s="187">
        <v>100</v>
      </c>
      <c r="H69" s="193"/>
      <c r="I69" s="181">
        <v>100</v>
      </c>
      <c r="J69" s="147">
        <v>100</v>
      </c>
      <c r="K69" s="177"/>
    </row>
    <row r="70" spans="1:13" ht="12.75" customHeight="1" x14ac:dyDescent="0.2">
      <c r="A70" s="185"/>
      <c r="B70" s="408" t="s">
        <v>539</v>
      </c>
      <c r="C70" s="408"/>
      <c r="D70" s="408"/>
      <c r="E70" s="186" t="s">
        <v>520</v>
      </c>
      <c r="F70" s="187">
        <v>100</v>
      </c>
      <c r="G70" s="187">
        <v>100</v>
      </c>
      <c r="H70" s="193"/>
      <c r="I70" s="181">
        <v>100</v>
      </c>
      <c r="J70" s="147">
        <v>100</v>
      </c>
      <c r="K70" s="177"/>
    </row>
    <row r="71" spans="1:13" x14ac:dyDescent="0.2">
      <c r="A71" s="414" t="s">
        <v>540</v>
      </c>
      <c r="B71" s="414"/>
      <c r="C71" s="414"/>
      <c r="D71" s="414"/>
      <c r="E71" s="186" t="s">
        <v>520</v>
      </c>
      <c r="F71" s="187">
        <v>99.77</v>
      </c>
      <c r="G71" s="187">
        <v>99.77</v>
      </c>
      <c r="H71" s="193"/>
      <c r="I71" s="181">
        <v>99.77</v>
      </c>
      <c r="J71" s="147">
        <v>99.77</v>
      </c>
      <c r="K71" s="177"/>
    </row>
    <row r="72" spans="1:13" ht="26.25" customHeight="1" x14ac:dyDescent="0.2">
      <c r="A72" s="408" t="s">
        <v>541</v>
      </c>
      <c r="B72" s="408"/>
      <c r="C72" s="408"/>
      <c r="D72" s="408"/>
      <c r="E72" s="186" t="s">
        <v>520</v>
      </c>
      <c r="F72" s="187">
        <v>67.900000000000006</v>
      </c>
      <c r="G72" s="187">
        <v>67.900000000000006</v>
      </c>
      <c r="H72" s="193"/>
      <c r="I72" s="181">
        <v>67.900000000000006</v>
      </c>
      <c r="J72" s="147">
        <v>67.900000000000006</v>
      </c>
      <c r="K72" s="177"/>
    </row>
    <row r="73" spans="1:13" ht="25.5" customHeight="1" x14ac:dyDescent="0.2">
      <c r="A73" s="185"/>
      <c r="B73" s="408" t="s">
        <v>542</v>
      </c>
      <c r="C73" s="408"/>
      <c r="D73" s="408"/>
      <c r="E73" s="186" t="s">
        <v>520</v>
      </c>
      <c r="F73" s="187">
        <v>82.5</v>
      </c>
      <c r="G73" s="187">
        <v>56.02</v>
      </c>
      <c r="H73" s="137"/>
      <c r="I73" s="147">
        <v>51</v>
      </c>
      <c r="J73" s="147">
        <v>34.630000000000003</v>
      </c>
      <c r="K73" s="177"/>
    </row>
    <row r="74" spans="1:13" ht="26.25" customHeight="1" x14ac:dyDescent="0.2">
      <c r="A74" s="185"/>
      <c r="B74" s="408" t="s">
        <v>543</v>
      </c>
      <c r="C74" s="408"/>
      <c r="D74" s="408"/>
      <c r="E74" s="186" t="s">
        <v>520</v>
      </c>
      <c r="F74" s="187">
        <v>81.19</v>
      </c>
      <c r="G74" s="187">
        <v>55.13</v>
      </c>
      <c r="H74" s="137"/>
      <c r="I74" s="147">
        <v>81.19</v>
      </c>
      <c r="J74" s="147">
        <v>55.13</v>
      </c>
      <c r="K74" s="177"/>
    </row>
    <row r="75" spans="1:13" ht="12.75" customHeight="1" x14ac:dyDescent="0.2">
      <c r="A75" s="185"/>
      <c r="B75" s="408" t="s">
        <v>544</v>
      </c>
      <c r="C75" s="408"/>
      <c r="D75" s="408"/>
      <c r="E75" s="180" t="s">
        <v>545</v>
      </c>
      <c r="F75" s="181">
        <v>100</v>
      </c>
      <c r="G75" s="181">
        <v>67.900000000000006</v>
      </c>
      <c r="H75" s="137"/>
      <c r="I75" s="147">
        <v>100</v>
      </c>
      <c r="J75" s="147">
        <v>67.900000000000006</v>
      </c>
      <c r="K75" s="177"/>
    </row>
    <row r="76" spans="1:13" x14ac:dyDescent="0.2">
      <c r="A76" s="414" t="s">
        <v>546</v>
      </c>
      <c r="B76" s="414"/>
      <c r="C76" s="414"/>
      <c r="D76" s="414"/>
      <c r="E76" s="180" t="s">
        <v>520</v>
      </c>
      <c r="F76" s="181">
        <v>100</v>
      </c>
      <c r="G76" s="181">
        <v>100</v>
      </c>
      <c r="H76" s="137"/>
      <c r="I76" s="147">
        <v>100</v>
      </c>
      <c r="J76" s="147">
        <v>100</v>
      </c>
      <c r="K76" s="177"/>
    </row>
    <row r="77" spans="1:13" x14ac:dyDescent="0.2">
      <c r="A77" s="195"/>
      <c r="B77" s="414" t="s">
        <v>547</v>
      </c>
      <c r="C77" s="414"/>
      <c r="D77" s="414"/>
      <c r="E77" s="180" t="s">
        <v>520</v>
      </c>
      <c r="F77" s="181">
        <v>50</v>
      </c>
      <c r="G77" s="181">
        <v>50</v>
      </c>
      <c r="H77" s="147"/>
      <c r="I77" s="147">
        <v>38</v>
      </c>
      <c r="J77" s="147">
        <v>38</v>
      </c>
      <c r="K77" s="177"/>
    </row>
    <row r="78" spans="1:13" ht="25.5" customHeight="1" x14ac:dyDescent="0.2">
      <c r="A78" s="195"/>
      <c r="B78" s="408" t="s">
        <v>548</v>
      </c>
      <c r="C78" s="408"/>
      <c r="D78" s="408"/>
      <c r="E78" s="140" t="s">
        <v>520</v>
      </c>
      <c r="F78" s="147">
        <v>100</v>
      </c>
      <c r="G78" s="147">
        <v>100</v>
      </c>
      <c r="H78" s="147"/>
      <c r="I78" s="147">
        <v>76</v>
      </c>
      <c r="J78" s="147">
        <v>76</v>
      </c>
      <c r="K78" s="177"/>
    </row>
    <row r="79" spans="1:13" ht="25.5" customHeight="1" x14ac:dyDescent="0.2">
      <c r="A79" s="195"/>
      <c r="B79" s="195"/>
      <c r="C79" s="400" t="s">
        <v>547</v>
      </c>
      <c r="D79" s="400"/>
      <c r="E79" s="140" t="s">
        <v>520</v>
      </c>
      <c r="F79" s="147">
        <v>50</v>
      </c>
      <c r="G79" s="147">
        <v>50</v>
      </c>
      <c r="H79" s="147"/>
      <c r="I79" s="147">
        <v>50</v>
      </c>
      <c r="J79" s="147">
        <v>38</v>
      </c>
      <c r="K79" s="177"/>
    </row>
    <row r="80" spans="1:13" x14ac:dyDescent="0.2">
      <c r="A80" s="195"/>
      <c r="B80" s="412" t="s">
        <v>549</v>
      </c>
      <c r="C80" s="412"/>
      <c r="D80" s="412"/>
      <c r="E80" s="140" t="s">
        <v>520</v>
      </c>
      <c r="F80" s="147">
        <v>100</v>
      </c>
      <c r="G80" s="147">
        <v>100</v>
      </c>
      <c r="H80" s="147"/>
      <c r="I80" s="178">
        <v>0</v>
      </c>
      <c r="J80" s="178">
        <v>0</v>
      </c>
      <c r="K80" s="177"/>
    </row>
    <row r="81" spans="1:11" ht="26.25" customHeight="1" x14ac:dyDescent="0.2">
      <c r="A81" s="195"/>
      <c r="B81" s="226"/>
      <c r="C81" s="408" t="s">
        <v>550</v>
      </c>
      <c r="D81" s="408"/>
      <c r="E81" s="140" t="s">
        <v>520</v>
      </c>
      <c r="F81" s="147">
        <v>48.81</v>
      </c>
      <c r="G81" s="147">
        <v>48.81</v>
      </c>
      <c r="H81" s="147"/>
      <c r="I81" s="178">
        <v>0</v>
      </c>
      <c r="J81" s="178">
        <v>0</v>
      </c>
      <c r="K81" s="177"/>
    </row>
    <row r="82" spans="1:11" ht="25.5" customHeight="1" x14ac:dyDescent="0.2">
      <c r="A82" s="195"/>
      <c r="B82" s="408" t="s">
        <v>550</v>
      </c>
      <c r="C82" s="408"/>
      <c r="D82" s="408"/>
      <c r="E82" s="140" t="s">
        <v>520</v>
      </c>
      <c r="F82" s="147">
        <v>29.25</v>
      </c>
      <c r="G82" s="147">
        <v>29.25</v>
      </c>
      <c r="H82" s="147"/>
      <c r="I82" s="178">
        <v>0</v>
      </c>
      <c r="J82" s="178">
        <v>0</v>
      </c>
      <c r="K82" s="177"/>
    </row>
    <row r="83" spans="1:11" ht="12.75" customHeight="1" x14ac:dyDescent="0.2">
      <c r="A83" s="195"/>
      <c r="B83" s="195"/>
      <c r="C83" s="400" t="s">
        <v>551</v>
      </c>
      <c r="D83" s="400"/>
      <c r="E83" s="140" t="s">
        <v>552</v>
      </c>
      <c r="F83" s="147">
        <v>51</v>
      </c>
      <c r="G83" s="147">
        <v>39.81</v>
      </c>
      <c r="H83" s="147"/>
      <c r="I83" s="178">
        <v>0</v>
      </c>
      <c r="J83" s="178">
        <v>0</v>
      </c>
      <c r="K83" s="177"/>
    </row>
    <row r="84" spans="1:11" ht="12.75" customHeight="1" x14ac:dyDescent="0.2">
      <c r="A84" s="195"/>
      <c r="B84" s="195"/>
      <c r="C84" s="400" t="s">
        <v>553</v>
      </c>
      <c r="D84" s="400"/>
      <c r="E84" s="140" t="s">
        <v>554</v>
      </c>
      <c r="F84" s="147">
        <v>100</v>
      </c>
      <c r="G84" s="147">
        <v>78.06</v>
      </c>
      <c r="H84" s="147"/>
      <c r="I84" s="178">
        <v>0</v>
      </c>
      <c r="J84" s="178">
        <v>0</v>
      </c>
      <c r="K84" s="177"/>
    </row>
    <row r="85" spans="1:11" ht="24.6" customHeight="1" x14ac:dyDescent="0.2">
      <c r="A85" s="408" t="s">
        <v>555</v>
      </c>
      <c r="B85" s="408"/>
      <c r="C85" s="408"/>
      <c r="D85" s="408"/>
      <c r="E85" s="140" t="s">
        <v>520</v>
      </c>
      <c r="F85" s="147">
        <v>60</v>
      </c>
      <c r="G85" s="147">
        <v>60</v>
      </c>
      <c r="H85" s="137"/>
      <c r="I85" s="147">
        <v>60</v>
      </c>
      <c r="J85" s="147">
        <v>60</v>
      </c>
      <c r="K85" s="177"/>
    </row>
    <row r="86" spans="1:11" ht="12.75" customHeight="1" x14ac:dyDescent="0.2">
      <c r="A86" s="408" t="s">
        <v>556</v>
      </c>
      <c r="B86" s="408"/>
      <c r="C86" s="408"/>
      <c r="D86" s="408"/>
      <c r="E86" s="140" t="s">
        <v>520</v>
      </c>
      <c r="F86" s="147">
        <v>100</v>
      </c>
      <c r="G86" s="147">
        <v>100</v>
      </c>
      <c r="H86" s="137"/>
      <c r="I86" s="147">
        <v>100</v>
      </c>
      <c r="J86" s="147">
        <v>100</v>
      </c>
      <c r="K86" s="177"/>
    </row>
    <row r="87" spans="1:11" ht="12.75" customHeight="1" x14ac:dyDescent="0.2">
      <c r="A87" s="408" t="s">
        <v>557</v>
      </c>
      <c r="B87" s="408"/>
      <c r="C87" s="408"/>
      <c r="D87" s="408"/>
      <c r="E87" s="140" t="s">
        <v>558</v>
      </c>
      <c r="F87" s="147">
        <v>100</v>
      </c>
      <c r="G87" s="147">
        <v>100</v>
      </c>
      <c r="H87" s="137"/>
      <c r="I87" s="178">
        <v>0</v>
      </c>
      <c r="J87" s="178">
        <v>0</v>
      </c>
      <c r="K87" s="177"/>
    </row>
    <row r="88" spans="1:11" x14ac:dyDescent="0.2">
      <c r="A88" s="414" t="s">
        <v>559</v>
      </c>
      <c r="B88" s="414"/>
      <c r="C88" s="414"/>
      <c r="D88" s="414"/>
      <c r="E88" s="140" t="s">
        <v>520</v>
      </c>
      <c r="F88" s="147">
        <v>75.16</v>
      </c>
      <c r="G88" s="147">
        <v>75.16</v>
      </c>
      <c r="H88" s="137"/>
      <c r="I88" s="147">
        <v>75.16</v>
      </c>
      <c r="J88" s="147">
        <v>75.16</v>
      </c>
      <c r="K88" s="177"/>
    </row>
    <row r="89" spans="1:11" x14ac:dyDescent="0.2">
      <c r="A89" s="188"/>
      <c r="B89" s="414" t="s">
        <v>560</v>
      </c>
      <c r="C89" s="414"/>
      <c r="D89" s="414"/>
      <c r="E89" s="140" t="s">
        <v>520</v>
      </c>
      <c r="F89" s="147">
        <v>100</v>
      </c>
      <c r="G89" s="147">
        <v>75.16</v>
      </c>
      <c r="H89" s="137"/>
      <c r="I89" s="147">
        <v>100</v>
      </c>
      <c r="J89" s="147">
        <v>75.16</v>
      </c>
      <c r="K89" s="177"/>
    </row>
    <row r="90" spans="1:11" x14ac:dyDescent="0.2">
      <c r="A90" s="188"/>
      <c r="B90" s="414" t="s">
        <v>561</v>
      </c>
      <c r="C90" s="414"/>
      <c r="D90" s="414"/>
      <c r="E90" s="140" t="s">
        <v>520</v>
      </c>
      <c r="F90" s="147">
        <v>100</v>
      </c>
      <c r="G90" s="147">
        <v>75.16</v>
      </c>
      <c r="H90" s="137"/>
      <c r="I90" s="147">
        <v>100</v>
      </c>
      <c r="J90" s="147">
        <v>75.16</v>
      </c>
      <c r="K90" s="177"/>
    </row>
    <row r="91" spans="1:11" x14ac:dyDescent="0.2">
      <c r="A91" s="146"/>
      <c r="B91" s="415" t="s">
        <v>562</v>
      </c>
      <c r="C91" s="415"/>
      <c r="D91" s="415"/>
      <c r="E91" s="140" t="s">
        <v>520</v>
      </c>
      <c r="F91" s="147">
        <v>100</v>
      </c>
      <c r="G91" s="147">
        <v>75.16</v>
      </c>
      <c r="H91" s="137"/>
      <c r="I91" s="147">
        <v>100</v>
      </c>
      <c r="J91" s="147">
        <v>75.16</v>
      </c>
      <c r="K91" s="177"/>
    </row>
    <row r="92" spans="1:11" x14ac:dyDescent="0.2">
      <c r="A92" s="146"/>
      <c r="B92" s="146" t="s">
        <v>635</v>
      </c>
      <c r="C92" s="146"/>
      <c r="D92" s="146"/>
      <c r="E92" s="140" t="s">
        <v>520</v>
      </c>
      <c r="F92" s="147">
        <v>100</v>
      </c>
      <c r="G92" s="147">
        <v>75.16</v>
      </c>
      <c r="H92" s="137"/>
      <c r="I92" s="147">
        <v>100</v>
      </c>
      <c r="J92" s="147">
        <v>75.16</v>
      </c>
      <c r="K92" s="177"/>
    </row>
    <row r="93" spans="1:11" x14ac:dyDescent="0.2">
      <c r="A93" s="146"/>
      <c r="B93" s="415" t="s">
        <v>563</v>
      </c>
      <c r="C93" s="415"/>
      <c r="D93" s="415"/>
      <c r="E93" s="140" t="s">
        <v>554</v>
      </c>
      <c r="F93" s="147">
        <v>100</v>
      </c>
      <c r="G93" s="147">
        <v>75.16</v>
      </c>
      <c r="H93" s="137"/>
      <c r="I93" s="147">
        <v>100</v>
      </c>
      <c r="J93" s="147">
        <v>75.16</v>
      </c>
      <c r="K93" s="177"/>
    </row>
    <row r="94" spans="1:11" x14ac:dyDescent="0.2">
      <c r="A94" s="146"/>
      <c r="B94" s="415" t="s">
        <v>564</v>
      </c>
      <c r="C94" s="415"/>
      <c r="D94" s="415"/>
      <c r="E94" s="140" t="s">
        <v>552</v>
      </c>
      <c r="F94" s="147">
        <v>100</v>
      </c>
      <c r="G94" s="147">
        <v>75.16</v>
      </c>
      <c r="H94" s="137"/>
      <c r="I94" s="147">
        <v>100</v>
      </c>
      <c r="J94" s="147">
        <v>75.16</v>
      </c>
      <c r="K94" s="177"/>
    </row>
    <row r="95" spans="1:11" x14ac:dyDescent="0.2">
      <c r="A95" s="146"/>
      <c r="B95" s="415" t="s">
        <v>565</v>
      </c>
      <c r="C95" s="415"/>
      <c r="D95" s="415"/>
      <c r="E95" s="140" t="s">
        <v>566</v>
      </c>
      <c r="F95" s="147">
        <v>100</v>
      </c>
      <c r="G95" s="147">
        <v>75.16</v>
      </c>
      <c r="H95" s="137"/>
      <c r="I95" s="147">
        <v>100</v>
      </c>
      <c r="J95" s="147">
        <v>75.16</v>
      </c>
      <c r="K95" s="177"/>
    </row>
    <row r="96" spans="1:11" x14ac:dyDescent="0.2">
      <c r="A96" s="146"/>
      <c r="B96" s="415" t="s">
        <v>567</v>
      </c>
      <c r="C96" s="415"/>
      <c r="D96" s="415"/>
      <c r="E96" s="140" t="s">
        <v>568</v>
      </c>
      <c r="F96" s="147">
        <v>100</v>
      </c>
      <c r="G96" s="147">
        <v>75.16</v>
      </c>
      <c r="H96" s="137"/>
      <c r="I96" s="147">
        <v>100</v>
      </c>
      <c r="J96" s="147">
        <v>75.16</v>
      </c>
      <c r="K96" s="177"/>
    </row>
    <row r="97" spans="1:27" x14ac:dyDescent="0.2">
      <c r="A97" s="146"/>
      <c r="B97" s="146"/>
      <c r="C97" s="146"/>
      <c r="D97" s="146"/>
      <c r="E97" s="148"/>
      <c r="F97" s="147"/>
      <c r="G97" s="147"/>
      <c r="H97" s="137"/>
      <c r="I97" s="147"/>
      <c r="J97" s="147"/>
      <c r="K97" s="177"/>
    </row>
    <row r="98" spans="1:27" x14ac:dyDescent="0.2">
      <c r="A98" s="413"/>
      <c r="B98" s="413"/>
      <c r="C98" s="413"/>
      <c r="D98" s="413"/>
      <c r="E98" s="413"/>
      <c r="F98" s="413"/>
      <c r="G98" s="413"/>
      <c r="H98" s="413"/>
      <c r="I98" s="413"/>
      <c r="J98" s="413"/>
      <c r="K98" s="177"/>
    </row>
    <row r="99" spans="1:27" ht="43.5" customHeight="1" x14ac:dyDescent="0.2">
      <c r="A99" s="403" t="s">
        <v>669</v>
      </c>
      <c r="B99" s="403"/>
      <c r="C99" s="403"/>
      <c r="D99" s="403"/>
      <c r="E99" s="403"/>
      <c r="F99" s="403"/>
      <c r="G99" s="403"/>
      <c r="H99" s="403"/>
      <c r="I99" s="403"/>
      <c r="J99" s="403"/>
      <c r="K99" s="177"/>
    </row>
    <row r="100" spans="1:27" ht="39.75" customHeight="1" x14ac:dyDescent="0.2">
      <c r="A100" s="408" t="s">
        <v>653</v>
      </c>
      <c r="B100" s="408"/>
      <c r="C100" s="408"/>
      <c r="D100" s="408"/>
      <c r="E100" s="408"/>
      <c r="F100" s="408"/>
      <c r="G100" s="408"/>
      <c r="H100" s="408"/>
      <c r="I100" s="408"/>
      <c r="J100" s="408"/>
      <c r="K100" s="177"/>
    </row>
    <row r="101" spans="1:27" ht="26.25" customHeight="1" x14ac:dyDescent="0.2">
      <c r="A101" s="414" t="s">
        <v>569</v>
      </c>
      <c r="B101" s="414"/>
      <c r="C101" s="414"/>
      <c r="D101" s="414"/>
      <c r="E101" s="414"/>
      <c r="F101" s="414"/>
      <c r="G101" s="414"/>
      <c r="H101" s="414"/>
      <c r="I101" s="414"/>
      <c r="J101" s="414"/>
      <c r="K101" s="177"/>
    </row>
    <row r="102" spans="1:27" ht="45" customHeight="1" x14ac:dyDescent="0.2">
      <c r="A102" s="409" t="s">
        <v>656</v>
      </c>
      <c r="B102" s="409"/>
      <c r="C102" s="409"/>
      <c r="D102" s="409"/>
      <c r="E102" s="409"/>
      <c r="F102" s="409"/>
      <c r="G102" s="409"/>
      <c r="H102" s="409"/>
      <c r="I102" s="409"/>
      <c r="J102" s="409"/>
      <c r="K102" s="177"/>
    </row>
    <row r="103" spans="1:27" ht="62.25" customHeight="1" x14ac:dyDescent="0.2">
      <c r="A103" s="408" t="s">
        <v>668</v>
      </c>
      <c r="B103" s="408"/>
      <c r="C103" s="408"/>
      <c r="D103" s="408"/>
      <c r="E103" s="408"/>
      <c r="F103" s="408"/>
      <c r="G103" s="408"/>
      <c r="H103" s="408"/>
      <c r="I103" s="408"/>
      <c r="J103" s="408"/>
      <c r="K103" s="177"/>
    </row>
    <row r="104" spans="1:27" ht="46.5" customHeight="1" x14ac:dyDescent="0.2">
      <c r="A104" s="409" t="s">
        <v>667</v>
      </c>
      <c r="B104" s="409"/>
      <c r="C104" s="409"/>
      <c r="D104" s="409"/>
      <c r="E104" s="409"/>
      <c r="F104" s="409"/>
      <c r="G104" s="409"/>
      <c r="H104" s="409"/>
      <c r="I104" s="409"/>
      <c r="J104" s="409"/>
      <c r="K104" s="177"/>
      <c r="M104" s="179"/>
      <c r="N104" s="179"/>
      <c r="O104" s="179"/>
      <c r="P104" s="179"/>
      <c r="Q104" s="179"/>
      <c r="R104" s="179"/>
      <c r="S104" s="179"/>
      <c r="T104" s="179"/>
      <c r="U104" s="179"/>
      <c r="V104" s="179"/>
      <c r="W104" s="179"/>
      <c r="X104" s="179"/>
      <c r="Y104" s="179"/>
      <c r="Z104" s="179"/>
      <c r="AA104" s="179"/>
    </row>
    <row r="105" spans="1:27" ht="47.25" customHeight="1" x14ac:dyDescent="0.2">
      <c r="A105" s="400" t="s">
        <v>666</v>
      </c>
      <c r="B105" s="400"/>
      <c r="C105" s="400"/>
      <c r="D105" s="400"/>
      <c r="E105" s="400"/>
      <c r="F105" s="400"/>
      <c r="G105" s="400"/>
      <c r="H105" s="400"/>
      <c r="I105" s="400"/>
      <c r="J105" s="400"/>
      <c r="K105" s="177"/>
    </row>
    <row r="106" spans="1:27" ht="30.75" customHeight="1" x14ac:dyDescent="0.2">
      <c r="A106" s="400" t="s">
        <v>665</v>
      </c>
      <c r="B106" s="400"/>
      <c r="C106" s="400"/>
      <c r="D106" s="400"/>
      <c r="E106" s="400"/>
      <c r="F106" s="400"/>
      <c r="G106" s="400"/>
      <c r="H106" s="400"/>
      <c r="I106" s="400"/>
      <c r="J106" s="400"/>
      <c r="K106" s="177"/>
    </row>
    <row r="107" spans="1:27" ht="21.75" customHeight="1" x14ac:dyDescent="0.2">
      <c r="A107" s="412" t="s">
        <v>664</v>
      </c>
      <c r="B107" s="412"/>
      <c r="C107" s="412"/>
      <c r="D107" s="412"/>
      <c r="E107" s="412"/>
      <c r="F107" s="412"/>
      <c r="G107" s="412"/>
      <c r="H107" s="412"/>
      <c r="I107" s="412"/>
      <c r="J107" s="412"/>
      <c r="K107" s="177"/>
    </row>
    <row r="108" spans="1:27" ht="9.75" customHeight="1" x14ac:dyDescent="0.2">
      <c r="A108" s="133"/>
      <c r="B108" s="133"/>
      <c r="C108" s="133"/>
      <c r="D108" s="133"/>
      <c r="E108" s="146"/>
      <c r="F108" s="147"/>
      <c r="G108" s="133"/>
      <c r="H108" s="133"/>
      <c r="I108" s="147"/>
      <c r="J108" s="177"/>
      <c r="K108" s="177"/>
    </row>
    <row r="109" spans="1:27" x14ac:dyDescent="0.2">
      <c r="A109" s="133"/>
      <c r="B109" s="133"/>
      <c r="C109" s="133"/>
      <c r="D109" s="133"/>
      <c r="E109" s="146"/>
      <c r="F109" s="147"/>
      <c r="G109" s="133"/>
      <c r="H109" s="133"/>
      <c r="I109" s="147"/>
      <c r="J109" s="177"/>
      <c r="K109" s="177"/>
    </row>
    <row r="110" spans="1:27" ht="32.450000000000003" customHeight="1" x14ac:dyDescent="0.2">
      <c r="A110" s="410" t="s">
        <v>570</v>
      </c>
      <c r="B110" s="410"/>
      <c r="C110" s="410"/>
      <c r="D110" s="410"/>
      <c r="E110" s="410"/>
      <c r="F110" s="410"/>
      <c r="G110" s="410"/>
      <c r="H110" s="410"/>
      <c r="I110" s="410"/>
      <c r="J110" s="177"/>
      <c r="K110" s="177"/>
    </row>
    <row r="111" spans="1:27" x14ac:dyDescent="0.2">
      <c r="A111" s="133"/>
      <c r="B111" s="133"/>
      <c r="C111" s="133"/>
      <c r="D111" s="133"/>
      <c r="E111" s="133"/>
      <c r="F111" s="133"/>
      <c r="G111" s="133"/>
      <c r="H111" s="133"/>
      <c r="I111" s="133"/>
      <c r="J111" s="177"/>
      <c r="K111" s="177"/>
    </row>
    <row r="112" spans="1:27" x14ac:dyDescent="0.2">
      <c r="A112" s="411"/>
      <c r="B112" s="148"/>
      <c r="C112" s="148"/>
      <c r="D112" s="148"/>
      <c r="E112" s="148"/>
      <c r="F112" s="139" t="s">
        <v>641</v>
      </c>
      <c r="G112" s="133"/>
      <c r="H112" s="133"/>
      <c r="I112" s="139" t="s">
        <v>514</v>
      </c>
      <c r="J112" s="177"/>
      <c r="K112" s="177"/>
    </row>
    <row r="113" spans="1:11" ht="24" x14ac:dyDescent="0.2">
      <c r="A113" s="411"/>
      <c r="B113" s="148"/>
      <c r="C113" s="148"/>
      <c r="D113" s="148"/>
      <c r="E113" s="148"/>
      <c r="F113" s="141" t="s">
        <v>571</v>
      </c>
      <c r="G113" s="133"/>
      <c r="H113" s="133"/>
      <c r="I113" s="141" t="s">
        <v>571</v>
      </c>
      <c r="J113" s="177"/>
      <c r="K113" s="177"/>
    </row>
    <row r="114" spans="1:11" x14ac:dyDescent="0.2">
      <c r="A114" s="146" t="s">
        <v>540</v>
      </c>
      <c r="B114" s="146"/>
      <c r="C114" s="146"/>
      <c r="D114" s="146"/>
      <c r="E114" s="146"/>
      <c r="F114" s="140">
        <v>61.97</v>
      </c>
      <c r="G114" s="133"/>
      <c r="H114" s="133"/>
      <c r="I114" s="151">
        <v>61.97</v>
      </c>
      <c r="J114" s="177"/>
      <c r="K114" s="177"/>
    </row>
    <row r="115" spans="1:11" ht="21" customHeight="1" x14ac:dyDescent="0.2">
      <c r="A115" s="410" t="s">
        <v>541</v>
      </c>
      <c r="B115" s="410"/>
      <c r="C115" s="410"/>
      <c r="D115" s="410"/>
      <c r="E115" s="150"/>
      <c r="F115" s="140">
        <v>52.73</v>
      </c>
      <c r="G115" s="133"/>
      <c r="H115" s="133"/>
      <c r="I115" s="152">
        <v>52.73</v>
      </c>
      <c r="J115" s="177"/>
      <c r="K115" s="177"/>
    </row>
    <row r="116" spans="1:11" x14ac:dyDescent="0.2">
      <c r="A116" s="146"/>
      <c r="B116" s="146"/>
      <c r="C116" s="146"/>
      <c r="D116" s="146"/>
      <c r="E116" s="146"/>
      <c r="F116" s="140"/>
      <c r="G116" s="133"/>
      <c r="H116" s="133"/>
      <c r="I116" s="151"/>
      <c r="J116" s="177"/>
      <c r="K116" s="177"/>
    </row>
    <row r="117" spans="1:11" x14ac:dyDescent="0.2">
      <c r="A117" s="150"/>
      <c r="B117" s="150"/>
      <c r="C117" s="150"/>
      <c r="D117" s="150"/>
      <c r="E117" s="150"/>
      <c r="F117" s="140"/>
      <c r="G117" s="133"/>
      <c r="H117" s="133"/>
      <c r="I117" s="151"/>
      <c r="J117" s="177"/>
      <c r="K117" s="177"/>
    </row>
    <row r="118" spans="1:11" ht="12.75" customHeight="1" x14ac:dyDescent="0.2">
      <c r="A118" s="406" t="s">
        <v>572</v>
      </c>
      <c r="B118" s="406"/>
      <c r="C118" s="406"/>
      <c r="D118" s="406"/>
      <c r="E118" s="406"/>
      <c r="F118" s="406"/>
      <c r="G118" s="406"/>
      <c r="H118" s="406"/>
      <c r="I118" s="406"/>
      <c r="J118" s="177"/>
      <c r="K118" s="177"/>
    </row>
    <row r="119" spans="1:11" x14ac:dyDescent="0.2">
      <c r="A119" s="153"/>
      <c r="B119" s="153"/>
      <c r="C119" s="153"/>
      <c r="D119" s="153"/>
      <c r="E119" s="153"/>
      <c r="F119" s="153"/>
      <c r="G119" s="153"/>
      <c r="H119" s="153"/>
      <c r="I119" s="153"/>
      <c r="J119" s="177"/>
      <c r="K119" s="177"/>
    </row>
    <row r="120" spans="1:11" ht="24.75" customHeight="1" x14ac:dyDescent="0.2">
      <c r="A120" s="407" t="s">
        <v>573</v>
      </c>
      <c r="B120" s="407"/>
      <c r="C120" s="407"/>
      <c r="D120" s="407"/>
      <c r="E120" s="407"/>
      <c r="F120" s="407"/>
      <c r="G120" s="407"/>
      <c r="H120" s="407"/>
      <c r="I120" s="407"/>
      <c r="J120" s="177"/>
      <c r="K120" s="177"/>
    </row>
    <row r="121" spans="1:11" ht="12.75" customHeight="1" x14ac:dyDescent="0.2">
      <c r="A121" s="401" t="s">
        <v>574</v>
      </c>
      <c r="B121" s="401"/>
      <c r="C121" s="401"/>
      <c r="D121" s="401"/>
      <c r="E121" s="401"/>
      <c r="F121" s="401"/>
      <c r="G121" s="401"/>
      <c r="H121" s="401"/>
      <c r="I121" s="154"/>
      <c r="J121" s="177"/>
      <c r="K121" s="177"/>
    </row>
    <row r="122" spans="1:11" ht="26.25" customHeight="1" x14ac:dyDescent="0.2">
      <c r="A122" s="405" t="s">
        <v>575</v>
      </c>
      <c r="B122" s="405"/>
      <c r="C122" s="405"/>
      <c r="D122" s="405"/>
      <c r="E122" s="405"/>
      <c r="F122" s="405"/>
      <c r="G122" s="405"/>
      <c r="H122" s="405"/>
      <c r="I122" s="405"/>
      <c r="J122" s="177"/>
      <c r="K122" s="177"/>
    </row>
    <row r="123" spans="1:11" ht="38.25" customHeight="1" x14ac:dyDescent="0.2">
      <c r="A123" s="405" t="s">
        <v>576</v>
      </c>
      <c r="B123" s="405"/>
      <c r="C123" s="405"/>
      <c r="D123" s="405"/>
      <c r="E123" s="405"/>
      <c r="F123" s="405"/>
      <c r="G123" s="405"/>
      <c r="H123" s="405"/>
      <c r="I123" s="405"/>
      <c r="J123" s="177"/>
      <c r="K123" s="177"/>
    </row>
    <row r="124" spans="1:11" ht="22.9" customHeight="1" x14ac:dyDescent="0.2">
      <c r="A124" s="404" t="s">
        <v>577</v>
      </c>
      <c r="B124" s="404"/>
      <c r="C124" s="404"/>
      <c r="D124" s="404"/>
      <c r="E124" s="404"/>
      <c r="F124" s="404"/>
      <c r="G124" s="404"/>
      <c r="H124" s="404"/>
      <c r="I124" s="404"/>
      <c r="J124" s="177"/>
      <c r="K124" s="177"/>
    </row>
    <row r="125" spans="1:11" ht="26.25" customHeight="1" x14ac:dyDescent="0.2">
      <c r="A125" s="405" t="s">
        <v>578</v>
      </c>
      <c r="B125" s="405"/>
      <c r="C125" s="405"/>
      <c r="D125" s="405"/>
      <c r="E125" s="405"/>
      <c r="F125" s="405"/>
      <c r="G125" s="405"/>
      <c r="H125" s="405"/>
      <c r="I125" s="405"/>
      <c r="J125" s="177"/>
      <c r="K125" s="177"/>
    </row>
    <row r="126" spans="1:11" ht="7.5" customHeight="1" x14ac:dyDescent="0.2">
      <c r="A126" s="401"/>
      <c r="B126" s="401"/>
      <c r="C126" s="401"/>
      <c r="D126" s="401"/>
      <c r="E126" s="401"/>
      <c r="F126" s="401"/>
      <c r="G126" s="401"/>
      <c r="H126" s="401"/>
      <c r="I126" s="401"/>
      <c r="J126" s="177"/>
      <c r="K126" s="177"/>
    </row>
    <row r="127" spans="1:11" ht="27.75" customHeight="1" x14ac:dyDescent="0.2">
      <c r="A127" s="401" t="s">
        <v>579</v>
      </c>
      <c r="B127" s="401"/>
      <c r="C127" s="401"/>
      <c r="D127" s="401"/>
      <c r="E127" s="401"/>
      <c r="F127" s="401"/>
      <c r="G127" s="401"/>
      <c r="H127" s="401"/>
      <c r="I127" s="401"/>
      <c r="J127" s="177"/>
      <c r="K127" s="177"/>
    </row>
    <row r="128" spans="1:11" ht="25.5" customHeight="1" x14ac:dyDescent="0.2">
      <c r="A128" s="401" t="s">
        <v>634</v>
      </c>
      <c r="B128" s="401"/>
      <c r="C128" s="401"/>
      <c r="D128" s="401"/>
      <c r="E128" s="401"/>
      <c r="F128" s="401"/>
      <c r="G128" s="401"/>
      <c r="H128" s="401"/>
      <c r="I128" s="401"/>
      <c r="J128" s="177"/>
      <c r="K128" s="177"/>
    </row>
    <row r="129" spans="1:11" x14ac:dyDescent="0.2">
      <c r="A129" s="136"/>
      <c r="B129" s="136"/>
      <c r="C129" s="136"/>
      <c r="D129" s="136"/>
      <c r="E129" s="136"/>
      <c r="F129" s="136"/>
      <c r="G129" s="136"/>
      <c r="H129" s="136"/>
      <c r="I129" s="136"/>
      <c r="J129" s="177"/>
      <c r="K129" s="177"/>
    </row>
    <row r="130" spans="1:11" x14ac:dyDescent="0.2">
      <c r="A130" s="155" t="s">
        <v>580</v>
      </c>
      <c r="B130" s="155"/>
      <c r="C130" s="155"/>
      <c r="D130" s="155"/>
      <c r="E130" s="155"/>
      <c r="F130" s="155"/>
      <c r="G130" s="155"/>
      <c r="H130" s="155"/>
      <c r="I130" s="155"/>
      <c r="J130" s="177"/>
      <c r="K130" s="177"/>
    </row>
    <row r="131" spans="1:11" ht="12.75" customHeight="1" x14ac:dyDescent="0.2">
      <c r="A131" s="401" t="s">
        <v>581</v>
      </c>
      <c r="B131" s="401"/>
      <c r="C131" s="401"/>
      <c r="D131" s="401"/>
      <c r="E131" s="401"/>
      <c r="F131" s="401"/>
      <c r="G131" s="401"/>
      <c r="H131" s="401"/>
      <c r="I131" s="401"/>
      <c r="J131" s="177"/>
      <c r="K131" s="177"/>
    </row>
    <row r="132" spans="1:11" x14ac:dyDescent="0.2">
      <c r="A132" s="133"/>
      <c r="B132" s="133"/>
      <c r="C132" s="133"/>
      <c r="D132" s="133"/>
      <c r="E132" s="133"/>
      <c r="F132" s="133"/>
      <c r="G132" s="133"/>
      <c r="H132" s="133"/>
      <c r="I132" s="133"/>
      <c r="J132" s="177"/>
      <c r="K132" s="177"/>
    </row>
    <row r="133" spans="1:11" ht="24" x14ac:dyDescent="0.2">
      <c r="A133" s="151"/>
      <c r="B133" s="151"/>
      <c r="C133" s="151"/>
      <c r="D133" s="151"/>
      <c r="E133" s="151"/>
      <c r="F133" s="156" t="s">
        <v>642</v>
      </c>
      <c r="G133" s="157"/>
      <c r="H133" s="157"/>
      <c r="I133" s="156" t="s">
        <v>643</v>
      </c>
      <c r="J133" s="177"/>
      <c r="K133" s="177"/>
    </row>
    <row r="134" spans="1:11" x14ac:dyDescent="0.2">
      <c r="A134" s="151"/>
      <c r="B134" s="151"/>
      <c r="C134" s="151"/>
      <c r="D134" s="151"/>
      <c r="E134" s="151"/>
      <c r="F134" s="158" t="s">
        <v>582</v>
      </c>
      <c r="G134" s="157"/>
      <c r="H134" s="157"/>
      <c r="I134" s="158" t="s">
        <v>582</v>
      </c>
      <c r="J134" s="177"/>
      <c r="K134" s="177"/>
    </row>
    <row r="135" spans="1:11" x14ac:dyDescent="0.2">
      <c r="A135" s="151"/>
      <c r="B135" s="151"/>
      <c r="C135" s="151"/>
      <c r="D135" s="151"/>
      <c r="E135" s="151"/>
      <c r="F135" s="159"/>
      <c r="G135" s="133"/>
      <c r="H135" s="133"/>
      <c r="I135" s="159"/>
      <c r="J135" s="177"/>
      <c r="K135" s="177"/>
    </row>
    <row r="136" spans="1:11" x14ac:dyDescent="0.2">
      <c r="A136" s="151" t="s">
        <v>583</v>
      </c>
      <c r="B136" s="151"/>
      <c r="C136" s="151"/>
      <c r="D136" s="151"/>
      <c r="E136" s="151"/>
      <c r="F136" s="197">
        <f>F137+F138</f>
        <v>78284000</v>
      </c>
      <c r="G136" s="182"/>
      <c r="H136" s="182"/>
      <c r="I136" s="197">
        <f>I137+I138</f>
        <v>44196000</v>
      </c>
      <c r="J136" s="177"/>
      <c r="K136" s="177"/>
    </row>
    <row r="137" spans="1:11" x14ac:dyDescent="0.2">
      <c r="A137" s="402" t="s">
        <v>584</v>
      </c>
      <c r="B137" s="402"/>
      <c r="C137" s="402"/>
      <c r="D137" s="402"/>
      <c r="E137" s="151"/>
      <c r="F137" s="198">
        <v>45209000</v>
      </c>
      <c r="G137" s="182"/>
      <c r="H137" s="182"/>
      <c r="I137" s="198">
        <v>36432000</v>
      </c>
      <c r="J137" s="177"/>
      <c r="K137" s="177"/>
    </row>
    <row r="138" spans="1:11" x14ac:dyDescent="0.2">
      <c r="A138" s="151" t="s">
        <v>585</v>
      </c>
      <c r="B138" s="151"/>
      <c r="C138" s="151"/>
      <c r="D138" s="151"/>
      <c r="E138" s="151"/>
      <c r="F138" s="198">
        <v>33075000</v>
      </c>
      <c r="G138" s="182"/>
      <c r="H138" s="182"/>
      <c r="I138" s="198">
        <v>7764000</v>
      </c>
      <c r="J138" s="177"/>
      <c r="K138" s="177"/>
    </row>
    <row r="139" spans="1:11" x14ac:dyDescent="0.2">
      <c r="A139" s="151" t="s">
        <v>586</v>
      </c>
      <c r="B139" s="151"/>
      <c r="C139" s="151"/>
      <c r="D139" s="151"/>
      <c r="E139" s="151"/>
      <c r="F139" s="197">
        <f>F140+F141</f>
        <v>587144000</v>
      </c>
      <c r="G139" s="182"/>
      <c r="H139" s="182"/>
      <c r="I139" s="197">
        <f>I140+I141</f>
        <v>528691000</v>
      </c>
      <c r="J139" s="177"/>
      <c r="K139" s="177"/>
    </row>
    <row r="140" spans="1:11" x14ac:dyDescent="0.2">
      <c r="A140" s="151" t="s">
        <v>587</v>
      </c>
      <c r="B140" s="151"/>
      <c r="C140" s="151"/>
      <c r="D140" s="151"/>
      <c r="E140" s="151"/>
      <c r="F140" s="198">
        <v>235389000</v>
      </c>
      <c r="G140" s="182"/>
      <c r="H140" s="182"/>
      <c r="I140" s="198">
        <v>189788000</v>
      </c>
      <c r="J140" s="177"/>
      <c r="K140" s="177"/>
    </row>
    <row r="141" spans="1:11" x14ac:dyDescent="0.2">
      <c r="A141" s="151" t="s">
        <v>588</v>
      </c>
      <c r="B141" s="151"/>
      <c r="C141" s="151"/>
      <c r="D141" s="151"/>
      <c r="E141" s="151"/>
      <c r="F141" s="198">
        <v>351755000</v>
      </c>
      <c r="G141" s="182"/>
      <c r="H141" s="182"/>
      <c r="I141" s="198">
        <v>338903000</v>
      </c>
      <c r="J141" s="177"/>
      <c r="K141" s="177"/>
    </row>
    <row r="142" spans="1:11" x14ac:dyDescent="0.2">
      <c r="A142" s="133" t="s">
        <v>589</v>
      </c>
      <c r="B142" s="133"/>
      <c r="C142" s="133"/>
      <c r="D142" s="151"/>
      <c r="E142" s="151"/>
      <c r="F142" s="197">
        <f>F143+F144</f>
        <v>72143000</v>
      </c>
      <c r="G142" s="182"/>
      <c r="H142" s="182"/>
      <c r="I142" s="197">
        <f>I143+I144</f>
        <v>81753000</v>
      </c>
      <c r="J142" s="177"/>
      <c r="K142" s="177"/>
    </row>
    <row r="143" spans="1:11" x14ac:dyDescent="0.2">
      <c r="A143" s="133" t="s">
        <v>590</v>
      </c>
      <c r="B143" s="133"/>
      <c r="C143" s="133"/>
      <c r="D143" s="151"/>
      <c r="E143" s="151"/>
      <c r="F143" s="198">
        <v>44845000</v>
      </c>
      <c r="G143" s="182"/>
      <c r="H143" s="182"/>
      <c r="I143" s="198">
        <v>50651000</v>
      </c>
      <c r="J143" s="177"/>
      <c r="K143" s="177"/>
    </row>
    <row r="144" spans="1:11" x14ac:dyDescent="0.2">
      <c r="A144" s="133" t="s">
        <v>591</v>
      </c>
      <c r="B144" s="133"/>
      <c r="C144" s="133"/>
      <c r="D144" s="151"/>
      <c r="E144" s="151"/>
      <c r="F144" s="198">
        <v>27298000</v>
      </c>
      <c r="G144" s="182"/>
      <c r="H144" s="182"/>
      <c r="I144" s="198">
        <v>31102000</v>
      </c>
      <c r="J144" s="177"/>
      <c r="K144" s="177"/>
    </row>
    <row r="145" spans="1:11" x14ac:dyDescent="0.2">
      <c r="A145" s="151" t="s">
        <v>592</v>
      </c>
      <c r="B145" s="151"/>
      <c r="C145" s="151"/>
      <c r="D145" s="151"/>
      <c r="E145" s="151"/>
      <c r="F145" s="199">
        <v>30155000</v>
      </c>
      <c r="G145" s="182"/>
      <c r="H145" s="182"/>
      <c r="I145" s="199">
        <v>17940000</v>
      </c>
      <c r="J145" s="177"/>
      <c r="K145" s="177"/>
    </row>
    <row r="146" spans="1:11" x14ac:dyDescent="0.2">
      <c r="A146" s="160" t="s">
        <v>593</v>
      </c>
      <c r="B146" s="151"/>
      <c r="C146" s="151"/>
      <c r="D146" s="151"/>
      <c r="E146" s="151"/>
      <c r="F146" s="197">
        <f>F136+F139+F142+F145</f>
        <v>767726000</v>
      </c>
      <c r="G146" s="182"/>
      <c r="H146" s="182"/>
      <c r="I146" s="197">
        <f>I136+I139+I142+I145</f>
        <v>672580000</v>
      </c>
      <c r="J146" s="177"/>
      <c r="K146" s="177"/>
    </row>
    <row r="147" spans="1:11" x14ac:dyDescent="0.2">
      <c r="A147" s="151" t="s">
        <v>594</v>
      </c>
      <c r="B147" s="151"/>
      <c r="C147" s="151"/>
      <c r="D147" s="151"/>
      <c r="E147" s="151"/>
      <c r="F147" s="198">
        <v>24664000</v>
      </c>
      <c r="G147" s="182"/>
      <c r="H147" s="182"/>
      <c r="I147" s="198">
        <v>28416000</v>
      </c>
      <c r="J147" s="177"/>
      <c r="K147" s="177"/>
    </row>
    <row r="148" spans="1:11" x14ac:dyDescent="0.2">
      <c r="A148" s="160" t="s">
        <v>595</v>
      </c>
      <c r="B148" s="160"/>
      <c r="C148" s="160"/>
      <c r="D148" s="160"/>
      <c r="E148" s="160"/>
      <c r="F148" s="200">
        <f>SUM(F146:F147)</f>
        <v>792390000</v>
      </c>
      <c r="G148" s="182"/>
      <c r="H148" s="182"/>
      <c r="I148" s="200">
        <f>SUM(I146:I147)</f>
        <v>700996000</v>
      </c>
      <c r="J148" s="177"/>
      <c r="K148" s="177"/>
    </row>
    <row r="149" spans="1:11" x14ac:dyDescent="0.2">
      <c r="A149" s="151" t="s">
        <v>596</v>
      </c>
      <c r="B149" s="151"/>
      <c r="C149" s="151"/>
      <c r="D149" s="151"/>
      <c r="E149" s="151"/>
      <c r="F149" s="201">
        <v>-67463000</v>
      </c>
      <c r="G149" s="182"/>
      <c r="H149" s="182"/>
      <c r="I149" s="201">
        <v>-64247000</v>
      </c>
      <c r="J149" s="177"/>
      <c r="K149" s="177"/>
    </row>
    <row r="150" spans="1:11" x14ac:dyDescent="0.2">
      <c r="A150" s="160" t="s">
        <v>597</v>
      </c>
      <c r="B150" s="151"/>
      <c r="C150" s="151"/>
      <c r="D150" s="151"/>
      <c r="E150" s="151"/>
      <c r="F150" s="197">
        <f>SUM(F148:F149)</f>
        <v>724927000</v>
      </c>
      <c r="G150" s="182"/>
      <c r="H150" s="182"/>
      <c r="I150" s="197">
        <f>SUM(I148:I149)</f>
        <v>636749000</v>
      </c>
      <c r="J150" s="177"/>
      <c r="K150" s="177"/>
    </row>
    <row r="151" spans="1:11" x14ac:dyDescent="0.2">
      <c r="A151" s="151"/>
      <c r="B151" s="151"/>
      <c r="C151" s="151"/>
      <c r="D151" s="151"/>
      <c r="E151" s="151"/>
      <c r="F151" s="198"/>
      <c r="G151" s="182"/>
      <c r="H151" s="182"/>
      <c r="I151" s="198"/>
      <c r="J151" s="177"/>
      <c r="K151" s="177"/>
    </row>
    <row r="152" spans="1:11" x14ac:dyDescent="0.2">
      <c r="A152" s="151"/>
      <c r="B152" s="151"/>
      <c r="C152" s="151"/>
      <c r="D152" s="151"/>
      <c r="E152" s="151"/>
      <c r="F152" s="198"/>
      <c r="G152" s="182"/>
      <c r="H152" s="182"/>
      <c r="I152" s="198"/>
      <c r="J152" s="177"/>
      <c r="K152" s="177"/>
    </row>
    <row r="153" spans="1:11" x14ac:dyDescent="0.2">
      <c r="A153" s="151" t="s">
        <v>598</v>
      </c>
      <c r="B153" s="151"/>
      <c r="C153" s="151"/>
      <c r="D153" s="151"/>
      <c r="E153" s="151"/>
      <c r="F153" s="198">
        <v>10399000</v>
      </c>
      <c r="G153" s="182"/>
      <c r="H153" s="182"/>
      <c r="I153" s="198">
        <v>8335000</v>
      </c>
      <c r="J153" s="177"/>
      <c r="K153" s="177"/>
    </row>
    <row r="154" spans="1:11" x14ac:dyDescent="0.2">
      <c r="A154" s="151" t="s">
        <v>599</v>
      </c>
      <c r="B154" s="151"/>
      <c r="C154" s="151"/>
      <c r="D154" s="151"/>
      <c r="E154" s="151"/>
      <c r="F154" s="198">
        <v>714528000</v>
      </c>
      <c r="G154" s="182"/>
      <c r="H154" s="182"/>
      <c r="I154" s="198">
        <v>628414000</v>
      </c>
      <c r="J154" s="177"/>
      <c r="K154" s="177"/>
    </row>
    <row r="155" spans="1:11" ht="13.5" thickBot="1" x14ac:dyDescent="0.25">
      <c r="A155" s="160" t="s">
        <v>595</v>
      </c>
      <c r="B155" s="160"/>
      <c r="C155" s="160"/>
      <c r="D155" s="160"/>
      <c r="E155" s="160"/>
      <c r="F155" s="202">
        <f>SUM(F153:F154)</f>
        <v>724927000</v>
      </c>
      <c r="G155" s="182"/>
      <c r="H155" s="182"/>
      <c r="I155" s="202">
        <f>SUM(I153:I154)</f>
        <v>636749000</v>
      </c>
      <c r="J155" s="177"/>
      <c r="K155" s="177"/>
    </row>
    <row r="156" spans="1:11" ht="13.5" thickTop="1" x14ac:dyDescent="0.2">
      <c r="A156" s="133"/>
      <c r="B156" s="133"/>
      <c r="C156" s="133"/>
      <c r="D156" s="133"/>
      <c r="E156" s="133"/>
      <c r="F156" s="182"/>
      <c r="G156" s="182"/>
      <c r="H156" s="182"/>
      <c r="I156" s="190"/>
      <c r="J156" s="177"/>
      <c r="K156" s="177"/>
    </row>
    <row r="157" spans="1:11" x14ac:dyDescent="0.2">
      <c r="A157" s="133"/>
      <c r="B157" s="133"/>
      <c r="C157" s="133"/>
      <c r="D157" s="133"/>
      <c r="E157" s="133"/>
      <c r="F157" s="133"/>
      <c r="G157" s="133"/>
      <c r="H157" s="133"/>
      <c r="I157" s="133"/>
      <c r="J157" s="177"/>
      <c r="K157" s="177"/>
    </row>
    <row r="158" spans="1:11" x14ac:dyDescent="0.2">
      <c r="A158" s="134" t="s">
        <v>600</v>
      </c>
      <c r="B158" s="134"/>
      <c r="C158" s="134"/>
      <c r="D158" s="134"/>
      <c r="E158" s="134"/>
      <c r="F158" s="134"/>
      <c r="G158" s="134"/>
      <c r="H158" s="134"/>
      <c r="I158" s="134"/>
      <c r="J158" s="177"/>
      <c r="K158" s="177"/>
    </row>
    <row r="159" spans="1:11" x14ac:dyDescent="0.2">
      <c r="A159" s="134"/>
      <c r="B159" s="134"/>
      <c r="C159" s="134"/>
      <c r="D159" s="134"/>
      <c r="E159" s="134"/>
      <c r="F159" s="134"/>
      <c r="G159" s="134"/>
      <c r="H159" s="134"/>
      <c r="I159" s="134"/>
      <c r="J159" s="177"/>
      <c r="K159" s="177"/>
    </row>
    <row r="160" spans="1:11" ht="25.5" customHeight="1" x14ac:dyDescent="0.2">
      <c r="A160" s="393" t="s">
        <v>647</v>
      </c>
      <c r="B160" s="393"/>
      <c r="C160" s="393"/>
      <c r="D160" s="393"/>
      <c r="E160" s="393"/>
      <c r="F160" s="393"/>
      <c r="G160" s="393"/>
      <c r="H160" s="393"/>
      <c r="I160" s="393"/>
      <c r="J160" s="177"/>
      <c r="K160" s="177"/>
    </row>
    <row r="161" spans="1:11" x14ac:dyDescent="0.2">
      <c r="A161" s="133"/>
      <c r="B161" s="133"/>
      <c r="C161" s="133"/>
      <c r="D161" s="133"/>
      <c r="E161" s="133"/>
      <c r="F161" s="133"/>
      <c r="G161" s="133"/>
      <c r="H161" s="133"/>
      <c r="I161" s="133"/>
      <c r="J161" s="177"/>
      <c r="K161" s="177"/>
    </row>
    <row r="162" spans="1:11" x14ac:dyDescent="0.2">
      <c r="A162" s="392" t="s">
        <v>601</v>
      </c>
      <c r="B162" s="392"/>
      <c r="C162" s="392"/>
      <c r="D162" s="392"/>
      <c r="E162" s="392"/>
      <c r="F162" s="392"/>
      <c r="G162" s="392"/>
      <c r="H162" s="392"/>
      <c r="I162" s="392"/>
      <c r="J162" s="177"/>
      <c r="K162" s="177"/>
    </row>
    <row r="163" spans="1:11" x14ac:dyDescent="0.2">
      <c r="A163" s="162"/>
      <c r="B163" s="162"/>
      <c r="C163" s="162"/>
      <c r="D163" s="162"/>
      <c r="E163" s="162"/>
      <c r="F163" s="133"/>
      <c r="G163" s="133"/>
      <c r="H163" s="133"/>
      <c r="I163" s="133"/>
      <c r="J163" s="177"/>
      <c r="K163" s="177"/>
    </row>
    <row r="164" spans="1:11" ht="38.25" customHeight="1" x14ac:dyDescent="0.2">
      <c r="A164" s="403" t="s">
        <v>648</v>
      </c>
      <c r="B164" s="403"/>
      <c r="C164" s="403"/>
      <c r="D164" s="403"/>
      <c r="E164" s="403"/>
      <c r="F164" s="403"/>
      <c r="G164" s="403"/>
      <c r="H164" s="403"/>
      <c r="I164" s="403"/>
      <c r="J164" s="177"/>
      <c r="K164" s="177"/>
    </row>
    <row r="165" spans="1:11" x14ac:dyDescent="0.2">
      <c r="A165" s="136"/>
      <c r="B165" s="136"/>
      <c r="C165" s="136"/>
      <c r="D165" s="136"/>
      <c r="E165" s="136"/>
      <c r="F165" s="136"/>
      <c r="G165" s="136"/>
      <c r="H165" s="136"/>
      <c r="I165" s="136"/>
      <c r="J165" s="177"/>
      <c r="K165" s="177"/>
    </row>
    <row r="166" spans="1:11" x14ac:dyDescent="0.2">
      <c r="A166" s="392" t="s">
        <v>602</v>
      </c>
      <c r="B166" s="392"/>
      <c r="C166" s="392"/>
      <c r="D166" s="392"/>
      <c r="E166" s="392"/>
      <c r="F166" s="392"/>
      <c r="G166" s="392"/>
      <c r="H166" s="392"/>
      <c r="I166" s="392"/>
      <c r="J166" s="177"/>
      <c r="K166" s="177"/>
    </row>
    <row r="167" spans="1:11" ht="24" x14ac:dyDescent="0.2">
      <c r="A167" s="133"/>
      <c r="B167" s="133"/>
      <c r="C167" s="133"/>
      <c r="D167" s="133"/>
      <c r="E167" s="133"/>
      <c r="F167" s="156" t="s">
        <v>642</v>
      </c>
      <c r="G167" s="157"/>
      <c r="H167" s="157"/>
      <c r="I167" s="156" t="s">
        <v>643</v>
      </c>
      <c r="J167" s="177"/>
      <c r="K167" s="177"/>
    </row>
    <row r="168" spans="1:11" x14ac:dyDescent="0.2">
      <c r="A168" s="133"/>
      <c r="B168" s="133"/>
      <c r="C168" s="133"/>
      <c r="D168" s="133"/>
      <c r="E168" s="133"/>
      <c r="F168" s="151"/>
      <c r="G168" s="133"/>
      <c r="H168" s="133"/>
      <c r="I168" s="151"/>
      <c r="J168" s="177"/>
      <c r="K168" s="177"/>
    </row>
    <row r="169" spans="1:11" x14ac:dyDescent="0.2">
      <c r="A169" s="160" t="s">
        <v>603</v>
      </c>
      <c r="B169" s="160"/>
      <c r="C169" s="160"/>
      <c r="D169" s="160"/>
      <c r="E169" s="160"/>
      <c r="F169" s="203">
        <v>115096</v>
      </c>
      <c r="G169" s="182"/>
      <c r="H169" s="182"/>
      <c r="I169" s="203">
        <v>86379</v>
      </c>
      <c r="J169" s="177"/>
      <c r="K169" s="177"/>
    </row>
    <row r="170" spans="1:11" x14ac:dyDescent="0.2">
      <c r="A170" s="151"/>
      <c r="B170" s="151"/>
      <c r="C170" s="151"/>
      <c r="D170" s="151"/>
      <c r="E170" s="151"/>
      <c r="F170" s="204"/>
      <c r="G170" s="182"/>
      <c r="H170" s="182"/>
      <c r="I170" s="204"/>
      <c r="J170" s="177"/>
      <c r="K170" s="177"/>
    </row>
    <row r="171" spans="1:11" x14ac:dyDescent="0.2">
      <c r="A171" s="151" t="s">
        <v>604</v>
      </c>
      <c r="B171" s="151"/>
      <c r="C171" s="151"/>
      <c r="D171" s="151"/>
      <c r="E171" s="151"/>
      <c r="F171" s="205">
        <v>2548562</v>
      </c>
      <c r="G171" s="204"/>
      <c r="H171" s="204"/>
      <c r="I171" s="205">
        <v>2547170</v>
      </c>
      <c r="J171" s="177"/>
      <c r="K171" s="177"/>
    </row>
    <row r="172" spans="1:11" x14ac:dyDescent="0.2">
      <c r="A172" s="151"/>
      <c r="B172" s="151"/>
      <c r="C172" s="151"/>
      <c r="D172" s="151"/>
      <c r="E172" s="151"/>
      <c r="F172" s="204"/>
      <c r="G172" s="182"/>
      <c r="H172" s="182"/>
      <c r="I172" s="204"/>
      <c r="J172" s="177"/>
      <c r="K172" s="177"/>
    </row>
    <row r="173" spans="1:11" ht="13.5" thickBot="1" x14ac:dyDescent="0.25">
      <c r="A173" s="160" t="s">
        <v>605</v>
      </c>
      <c r="B173" s="160"/>
      <c r="C173" s="160"/>
      <c r="D173" s="160"/>
      <c r="E173" s="160"/>
      <c r="F173" s="207">
        <v>45.16</v>
      </c>
      <c r="G173" s="182"/>
      <c r="H173" s="182"/>
      <c r="I173" s="206">
        <v>33.909999999999997</v>
      </c>
      <c r="J173" s="177"/>
      <c r="K173" s="177"/>
    </row>
    <row r="174" spans="1:11" ht="13.5" thickTop="1" x14ac:dyDescent="0.2">
      <c r="A174" s="133"/>
      <c r="B174" s="133"/>
      <c r="C174" s="133"/>
      <c r="D174" s="133"/>
      <c r="E174" s="133"/>
      <c r="F174" s="161"/>
      <c r="G174" s="182"/>
      <c r="H174" s="182"/>
      <c r="I174" s="182"/>
      <c r="J174" s="177"/>
      <c r="K174" s="177"/>
    </row>
    <row r="175" spans="1:11" x14ac:dyDescent="0.2">
      <c r="A175" s="392" t="s">
        <v>606</v>
      </c>
      <c r="B175" s="392"/>
      <c r="C175" s="392"/>
      <c r="D175" s="392"/>
      <c r="E175" s="392"/>
      <c r="F175" s="392"/>
      <c r="G175" s="392"/>
      <c r="H175" s="392"/>
      <c r="I175" s="392"/>
      <c r="J175" s="177"/>
      <c r="K175" s="177"/>
    </row>
    <row r="176" spans="1:11" x14ac:dyDescent="0.2">
      <c r="A176" s="163"/>
      <c r="B176" s="163"/>
      <c r="C176" s="163"/>
      <c r="D176" s="163"/>
      <c r="E176" s="163"/>
      <c r="F176" s="163"/>
      <c r="G176" s="163"/>
      <c r="H176" s="163"/>
      <c r="I176" s="163"/>
      <c r="J176" s="177"/>
      <c r="K176" s="177"/>
    </row>
    <row r="177" spans="1:11" ht="12.75" customHeight="1" x14ac:dyDescent="0.2">
      <c r="A177" s="400" t="s">
        <v>649</v>
      </c>
      <c r="B177" s="400"/>
      <c r="C177" s="400"/>
      <c r="D177" s="400"/>
      <c r="E177" s="400"/>
      <c r="F177" s="400"/>
      <c r="G177" s="400"/>
      <c r="H177" s="400"/>
      <c r="I177" s="400"/>
      <c r="J177" s="177"/>
      <c r="K177" s="177"/>
    </row>
    <row r="178" spans="1:11" x14ac:dyDescent="0.2">
      <c r="A178" s="183" t="s">
        <v>650</v>
      </c>
      <c r="B178" s="196"/>
      <c r="C178" s="196"/>
      <c r="D178" s="196"/>
      <c r="E178" s="196"/>
      <c r="F178" s="196"/>
      <c r="G178" s="196"/>
      <c r="H178" s="196"/>
      <c r="I178" s="196"/>
      <c r="J178" s="177"/>
      <c r="K178" s="177"/>
    </row>
    <row r="179" spans="1:11" x14ac:dyDescent="0.2">
      <c r="A179" s="133"/>
      <c r="B179" s="133"/>
      <c r="C179" s="133"/>
      <c r="D179" s="133"/>
      <c r="E179" s="133"/>
      <c r="F179" s="133"/>
      <c r="G179" s="133"/>
      <c r="H179" s="133"/>
      <c r="I179" s="133"/>
      <c r="J179" s="177"/>
      <c r="K179" s="177"/>
    </row>
    <row r="180" spans="1:11" x14ac:dyDescent="0.2">
      <c r="A180" s="392" t="s">
        <v>607</v>
      </c>
      <c r="B180" s="392"/>
      <c r="C180" s="392"/>
      <c r="D180" s="392"/>
      <c r="E180" s="392"/>
      <c r="F180" s="392"/>
      <c r="G180" s="392"/>
      <c r="H180" s="392"/>
      <c r="I180" s="392"/>
      <c r="J180" s="177"/>
      <c r="K180" s="177"/>
    </row>
    <row r="181" spans="1:11" x14ac:dyDescent="0.2">
      <c r="A181" s="162"/>
      <c r="B181" s="162"/>
      <c r="C181" s="162"/>
      <c r="D181" s="162"/>
      <c r="E181" s="162"/>
      <c r="F181" s="133"/>
      <c r="G181" s="133"/>
      <c r="H181" s="133"/>
      <c r="I181" s="133"/>
      <c r="J181" s="177"/>
      <c r="K181" s="177"/>
    </row>
    <row r="182" spans="1:11" ht="12.75" customHeight="1" x14ac:dyDescent="0.2">
      <c r="A182" s="393" t="s">
        <v>651</v>
      </c>
      <c r="B182" s="393"/>
      <c r="C182" s="393"/>
      <c r="D182" s="393"/>
      <c r="E182" s="393"/>
      <c r="F182" s="393"/>
      <c r="G182" s="393"/>
      <c r="H182" s="393"/>
      <c r="I182" s="393"/>
      <c r="J182" s="177"/>
      <c r="K182" s="177"/>
    </row>
    <row r="183" spans="1:11" x14ac:dyDescent="0.2">
      <c r="A183" s="133"/>
      <c r="B183" s="133"/>
      <c r="C183" s="133"/>
      <c r="D183" s="133"/>
      <c r="E183" s="133"/>
      <c r="F183" s="133"/>
      <c r="G183" s="133"/>
      <c r="H183" s="133"/>
      <c r="I183" s="133"/>
      <c r="J183" s="177"/>
      <c r="K183" s="177"/>
    </row>
    <row r="184" spans="1:11" x14ac:dyDescent="0.2">
      <c r="A184" s="392" t="s">
        <v>608</v>
      </c>
      <c r="B184" s="392"/>
      <c r="C184" s="392"/>
      <c r="D184" s="392"/>
      <c r="E184" s="392"/>
      <c r="F184" s="392"/>
      <c r="G184" s="392"/>
      <c r="H184" s="392"/>
      <c r="I184" s="392"/>
      <c r="J184" s="177"/>
      <c r="K184" s="177"/>
    </row>
    <row r="185" spans="1:11" x14ac:dyDescent="0.2">
      <c r="A185" s="162"/>
      <c r="B185" s="162"/>
      <c r="C185" s="162"/>
      <c r="D185" s="162"/>
      <c r="E185" s="162"/>
      <c r="F185" s="133"/>
      <c r="G185" s="133"/>
      <c r="H185" s="133"/>
      <c r="I185" s="133"/>
      <c r="J185" s="177"/>
      <c r="K185" s="177"/>
    </row>
    <row r="186" spans="1:11" ht="38.25" customHeight="1" x14ac:dyDescent="0.2">
      <c r="A186" s="393" t="s">
        <v>663</v>
      </c>
      <c r="B186" s="393"/>
      <c r="C186" s="393"/>
      <c r="D186" s="393"/>
      <c r="E186" s="393"/>
      <c r="F186" s="393"/>
      <c r="G186" s="393"/>
      <c r="H186" s="393"/>
      <c r="I186" s="393"/>
      <c r="J186" s="177"/>
      <c r="K186" s="177"/>
    </row>
    <row r="187" spans="1:11" x14ac:dyDescent="0.2">
      <c r="A187" s="133"/>
      <c r="B187" s="133"/>
      <c r="C187" s="133"/>
      <c r="D187" s="133"/>
      <c r="E187" s="133"/>
      <c r="F187" s="133"/>
      <c r="G187" s="133"/>
      <c r="H187" s="133"/>
      <c r="I187" s="133"/>
      <c r="J187" s="177"/>
      <c r="K187" s="177"/>
    </row>
    <row r="188" spans="1:11" x14ac:dyDescent="0.2">
      <c r="A188" s="392" t="s">
        <v>609</v>
      </c>
      <c r="B188" s="392"/>
      <c r="C188" s="392"/>
      <c r="D188" s="392"/>
      <c r="E188" s="392"/>
      <c r="F188" s="392"/>
      <c r="G188" s="392"/>
      <c r="H188" s="392"/>
      <c r="I188" s="392"/>
      <c r="J188" s="177"/>
      <c r="K188" s="177"/>
    </row>
    <row r="189" spans="1:11" x14ac:dyDescent="0.2">
      <c r="A189" s="133"/>
      <c r="B189" s="133"/>
      <c r="C189" s="133"/>
      <c r="D189" s="133"/>
      <c r="E189" s="133"/>
      <c r="F189" s="133"/>
      <c r="G189" s="133"/>
      <c r="H189" s="133"/>
      <c r="I189" s="133"/>
      <c r="J189" s="177"/>
      <c r="K189" s="177"/>
    </row>
    <row r="190" spans="1:11" x14ac:dyDescent="0.2">
      <c r="A190" s="151"/>
      <c r="B190" s="151"/>
      <c r="C190" s="151"/>
      <c r="D190" s="151"/>
      <c r="E190" s="151"/>
      <c r="F190" s="208" t="s">
        <v>641</v>
      </c>
      <c r="G190" s="157"/>
      <c r="H190" s="157"/>
      <c r="I190" s="164" t="s">
        <v>514</v>
      </c>
      <c r="J190" s="177"/>
      <c r="K190" s="177"/>
    </row>
    <row r="191" spans="1:11" x14ac:dyDescent="0.2">
      <c r="A191" s="151"/>
      <c r="B191" s="151"/>
      <c r="C191" s="151"/>
      <c r="D191" s="151"/>
      <c r="E191" s="151"/>
      <c r="F191" s="209" t="s">
        <v>582</v>
      </c>
      <c r="G191" s="157"/>
      <c r="H191" s="157"/>
      <c r="I191" s="158" t="s">
        <v>582</v>
      </c>
      <c r="J191" s="177"/>
      <c r="K191" s="177"/>
    </row>
    <row r="192" spans="1:11" x14ac:dyDescent="0.2">
      <c r="A192" s="160" t="s">
        <v>610</v>
      </c>
      <c r="B192" s="160"/>
      <c r="C192" s="160"/>
      <c r="D192" s="160"/>
      <c r="E192" s="160"/>
      <c r="F192" s="204"/>
      <c r="G192" s="133"/>
      <c r="H192" s="133"/>
      <c r="I192" s="151"/>
      <c r="J192" s="177"/>
      <c r="K192" s="177"/>
    </row>
    <row r="193" spans="1:11" x14ac:dyDescent="0.2">
      <c r="A193" s="151" t="s">
        <v>611</v>
      </c>
      <c r="B193" s="151"/>
      <c r="C193" s="151"/>
      <c r="D193" s="151"/>
      <c r="E193" s="151"/>
      <c r="F193" s="210">
        <v>42262</v>
      </c>
      <c r="G193" s="133"/>
      <c r="H193" s="133"/>
      <c r="I193" s="165">
        <v>35647</v>
      </c>
      <c r="J193" s="177"/>
      <c r="K193" s="177"/>
    </row>
    <row r="194" spans="1:11" x14ac:dyDescent="0.2">
      <c r="A194" s="151" t="s">
        <v>612</v>
      </c>
      <c r="B194" s="151"/>
      <c r="C194" s="151"/>
      <c r="D194" s="151"/>
      <c r="E194" s="151"/>
      <c r="F194" s="210">
        <v>22806</v>
      </c>
      <c r="G194" s="133"/>
      <c r="H194" s="133"/>
      <c r="I194" s="165">
        <v>19920</v>
      </c>
      <c r="J194" s="177"/>
      <c r="K194" s="177"/>
    </row>
    <row r="195" spans="1:11" ht="13.5" thickBot="1" x14ac:dyDescent="0.25">
      <c r="A195" s="151"/>
      <c r="B195" s="151"/>
      <c r="C195" s="151"/>
      <c r="D195" s="151"/>
      <c r="E195" s="151"/>
      <c r="F195" s="211">
        <f>SUM(F193:F194)</f>
        <v>65068</v>
      </c>
      <c r="G195" s="133"/>
      <c r="H195" s="133"/>
      <c r="I195" s="166">
        <f>SUM(I193:I194)</f>
        <v>55567</v>
      </c>
      <c r="J195" s="177"/>
      <c r="K195" s="177"/>
    </row>
    <row r="196" spans="1:11" ht="13.5" thickTop="1" x14ac:dyDescent="0.2">
      <c r="A196" s="151"/>
      <c r="B196" s="151"/>
      <c r="C196" s="151"/>
      <c r="D196" s="151"/>
      <c r="E196" s="151"/>
      <c r="F196" s="210"/>
      <c r="G196" s="133"/>
      <c r="H196" s="133"/>
      <c r="I196" s="133"/>
      <c r="J196" s="177"/>
      <c r="K196" s="177"/>
    </row>
    <row r="197" spans="1:11" x14ac:dyDescent="0.2">
      <c r="A197" s="149"/>
      <c r="B197" s="149"/>
      <c r="C197" s="149"/>
      <c r="D197" s="149"/>
      <c r="E197" s="149"/>
      <c r="F197" s="149"/>
      <c r="G197" s="149"/>
      <c r="H197" s="149"/>
      <c r="I197" s="149"/>
      <c r="J197" s="177"/>
      <c r="K197" s="177"/>
    </row>
    <row r="198" spans="1:11" x14ac:dyDescent="0.2">
      <c r="A198" s="137" t="s">
        <v>613</v>
      </c>
      <c r="B198" s="137"/>
      <c r="C198" s="137"/>
      <c r="D198" s="137"/>
      <c r="E198" s="137"/>
      <c r="F198" s="137"/>
      <c r="G198" s="137"/>
      <c r="H198" s="137"/>
      <c r="I198" s="137"/>
      <c r="J198" s="177"/>
      <c r="K198" s="177"/>
    </row>
    <row r="199" spans="1:11" x14ac:dyDescent="0.2">
      <c r="A199" s="133"/>
      <c r="B199" s="133"/>
      <c r="C199" s="133"/>
      <c r="D199" s="133"/>
      <c r="E199" s="133"/>
      <c r="F199" s="133"/>
      <c r="G199" s="133"/>
      <c r="H199" s="133"/>
      <c r="I199" s="133"/>
      <c r="J199" s="177"/>
      <c r="K199" s="177"/>
    </row>
    <row r="200" spans="1:11" x14ac:dyDescent="0.2">
      <c r="A200" s="151"/>
      <c r="B200" s="151"/>
      <c r="C200" s="151"/>
      <c r="D200" s="151"/>
      <c r="E200" s="151"/>
      <c r="F200" s="164" t="s">
        <v>641</v>
      </c>
      <c r="G200" s="133"/>
      <c r="H200" s="133"/>
      <c r="I200" s="133"/>
      <c r="J200" s="177"/>
      <c r="K200" s="177"/>
    </row>
    <row r="201" spans="1:11" x14ac:dyDescent="0.2">
      <c r="A201" s="151"/>
      <c r="B201" s="151"/>
      <c r="C201" s="151"/>
      <c r="D201" s="151"/>
      <c r="E201" s="151"/>
      <c r="F201" s="209" t="s">
        <v>582</v>
      </c>
      <c r="G201" s="133"/>
      <c r="H201" s="133"/>
      <c r="I201" s="133"/>
      <c r="J201" s="177"/>
      <c r="K201" s="177"/>
    </row>
    <row r="202" spans="1:11" x14ac:dyDescent="0.2">
      <c r="A202" s="151" t="s">
        <v>614</v>
      </c>
      <c r="B202" s="151"/>
      <c r="C202" s="151"/>
      <c r="D202" s="151"/>
      <c r="E202" s="151"/>
      <c r="F202" s="210">
        <v>22806</v>
      </c>
      <c r="G202" s="133"/>
      <c r="H202" s="133"/>
      <c r="I202" s="133"/>
      <c r="J202" s="177"/>
      <c r="K202" s="177"/>
    </row>
    <row r="203" spans="1:11" x14ac:dyDescent="0.2">
      <c r="A203" s="151" t="s">
        <v>615</v>
      </c>
      <c r="B203" s="151"/>
      <c r="C203" s="151"/>
      <c r="D203" s="151"/>
      <c r="E203" s="151"/>
      <c r="F203" s="210">
        <v>12174</v>
      </c>
      <c r="G203" s="133"/>
      <c r="H203" s="133"/>
      <c r="I203" s="133"/>
      <c r="J203" s="177"/>
      <c r="K203" s="177"/>
    </row>
    <row r="204" spans="1:11" x14ac:dyDescent="0.2">
      <c r="A204" s="151" t="s">
        <v>616</v>
      </c>
      <c r="B204" s="151"/>
      <c r="C204" s="151"/>
      <c r="D204" s="151"/>
      <c r="E204" s="151"/>
      <c r="F204" s="210">
        <v>15624</v>
      </c>
      <c r="G204" s="133"/>
      <c r="H204" s="133"/>
      <c r="I204" s="133"/>
      <c r="J204" s="177"/>
      <c r="K204" s="177"/>
    </row>
    <row r="205" spans="1:11" x14ac:dyDescent="0.2">
      <c r="A205" s="151" t="s">
        <v>617</v>
      </c>
      <c r="B205" s="151"/>
      <c r="C205" s="151"/>
      <c r="D205" s="151"/>
      <c r="E205" s="151"/>
      <c r="F205" s="210">
        <v>14464</v>
      </c>
      <c r="G205" s="133"/>
      <c r="H205" s="133"/>
      <c r="I205" s="133"/>
      <c r="J205" s="177"/>
      <c r="K205" s="177"/>
    </row>
    <row r="206" spans="1:11" ht="13.5" thickBot="1" x14ac:dyDescent="0.25">
      <c r="A206" s="151"/>
      <c r="B206" s="151"/>
      <c r="C206" s="151"/>
      <c r="D206" s="151"/>
      <c r="E206" s="151"/>
      <c r="F206" s="211">
        <f>SUM(F202:F205)</f>
        <v>65068</v>
      </c>
      <c r="G206" s="133"/>
      <c r="H206" s="133"/>
      <c r="I206" s="133"/>
      <c r="J206" s="177"/>
      <c r="K206" s="177"/>
    </row>
    <row r="207" spans="1:11" ht="13.5" thickTop="1" x14ac:dyDescent="0.2">
      <c r="A207" s="133"/>
      <c r="B207" s="133"/>
      <c r="C207" s="133"/>
      <c r="D207" s="133"/>
      <c r="E207" s="133"/>
      <c r="F207" s="182"/>
      <c r="G207" s="133"/>
      <c r="H207" s="133"/>
      <c r="I207" s="133"/>
      <c r="J207" s="177"/>
      <c r="K207" s="177"/>
    </row>
    <row r="208" spans="1:11" x14ac:dyDescent="0.2">
      <c r="A208" s="134" t="s">
        <v>618</v>
      </c>
      <c r="B208" s="134"/>
      <c r="C208" s="134"/>
      <c r="D208" s="134"/>
      <c r="E208" s="134"/>
      <c r="F208" s="134"/>
      <c r="G208" s="134"/>
      <c r="H208" s="134"/>
      <c r="I208" s="134"/>
      <c r="J208" s="177"/>
      <c r="K208" s="177"/>
    </row>
    <row r="209" spans="1:11" x14ac:dyDescent="0.2">
      <c r="A209" s="134"/>
      <c r="B209" s="134"/>
      <c r="C209" s="134"/>
      <c r="D209" s="134"/>
      <c r="E209" s="134"/>
      <c r="F209" s="134"/>
      <c r="G209" s="134"/>
      <c r="H209" s="134"/>
      <c r="I209" s="134"/>
      <c r="J209" s="177"/>
      <c r="K209" s="177"/>
    </row>
    <row r="210" spans="1:11" ht="117.75" customHeight="1" x14ac:dyDescent="0.2">
      <c r="A210" s="393" t="s">
        <v>652</v>
      </c>
      <c r="B210" s="393"/>
      <c r="C210" s="393"/>
      <c r="D210" s="393"/>
      <c r="E210" s="393"/>
      <c r="F210" s="393"/>
      <c r="G210" s="393"/>
      <c r="H210" s="393"/>
      <c r="I210" s="393"/>
      <c r="J210" s="167"/>
      <c r="K210" s="177"/>
    </row>
    <row r="211" spans="1:11" x14ac:dyDescent="0.2">
      <c r="A211" s="136"/>
      <c r="B211" s="136"/>
      <c r="C211" s="136"/>
      <c r="D211" s="136"/>
      <c r="E211" s="136"/>
      <c r="F211" s="136"/>
      <c r="G211" s="136"/>
      <c r="H211" s="136"/>
      <c r="I211" s="136"/>
      <c r="J211" s="167"/>
      <c r="K211" s="177"/>
    </row>
    <row r="212" spans="1:11" ht="12.75" customHeight="1" x14ac:dyDescent="0.2">
      <c r="A212" s="388" t="s">
        <v>619</v>
      </c>
      <c r="B212" s="388"/>
      <c r="C212" s="168"/>
      <c r="D212" s="169"/>
      <c r="E212" s="170" t="s">
        <v>620</v>
      </c>
      <c r="F212" s="170" t="s">
        <v>621</v>
      </c>
      <c r="G212" s="170" t="s">
        <v>622</v>
      </c>
      <c r="H212" s="171"/>
      <c r="I212" s="170" t="s">
        <v>623</v>
      </c>
      <c r="J212" s="172"/>
      <c r="K212" s="172"/>
    </row>
    <row r="213" spans="1:11" ht="24" x14ac:dyDescent="0.2">
      <c r="A213" s="168"/>
      <c r="B213" s="168"/>
      <c r="C213" s="168"/>
      <c r="D213" s="169"/>
      <c r="E213" s="170" t="s">
        <v>641</v>
      </c>
      <c r="F213" s="170" t="s">
        <v>641</v>
      </c>
      <c r="G213" s="170" t="s">
        <v>642</v>
      </c>
      <c r="H213" s="171"/>
      <c r="I213" s="170" t="s">
        <v>642</v>
      </c>
      <c r="J213" s="172"/>
      <c r="K213" s="172"/>
    </row>
    <row r="214" spans="1:11" x14ac:dyDescent="0.2">
      <c r="A214" s="173"/>
      <c r="B214" s="173"/>
      <c r="C214" s="173"/>
      <c r="D214" s="173"/>
      <c r="E214" s="174" t="s">
        <v>624</v>
      </c>
      <c r="F214" s="174" t="s">
        <v>624</v>
      </c>
      <c r="G214" s="174" t="s">
        <v>624</v>
      </c>
      <c r="H214" s="175"/>
      <c r="I214" s="174" t="s">
        <v>624</v>
      </c>
      <c r="J214" s="172"/>
      <c r="K214" s="172"/>
    </row>
    <row r="215" spans="1:11" ht="12.75" customHeight="1" x14ac:dyDescent="0.2">
      <c r="A215" s="389" t="s">
        <v>625</v>
      </c>
      <c r="B215" s="389"/>
      <c r="C215" s="389"/>
      <c r="D215" s="389"/>
      <c r="E215" s="212"/>
      <c r="F215" s="212"/>
      <c r="G215" s="212"/>
      <c r="H215" s="213"/>
      <c r="I215" s="212"/>
      <c r="J215" s="172"/>
      <c r="K215" s="172"/>
    </row>
    <row r="216" spans="1:11" ht="12.75" customHeight="1" x14ac:dyDescent="0.2">
      <c r="A216" s="390" t="s">
        <v>626</v>
      </c>
      <c r="B216" s="390"/>
      <c r="C216" s="390"/>
      <c r="D216" s="390"/>
      <c r="E216" s="214">
        <v>3507</v>
      </c>
      <c r="F216" s="214">
        <v>12651</v>
      </c>
      <c r="G216" s="214">
        <v>10010</v>
      </c>
      <c r="H216" s="214"/>
      <c r="I216" s="220">
        <v>8892</v>
      </c>
      <c r="J216" s="177"/>
      <c r="K216" s="177"/>
    </row>
    <row r="217" spans="1:11" ht="13.5" customHeight="1" thickBot="1" x14ac:dyDescent="0.25">
      <c r="A217" s="390" t="s">
        <v>627</v>
      </c>
      <c r="B217" s="390"/>
      <c r="C217" s="390"/>
      <c r="D217" s="390"/>
      <c r="E217" s="215">
        <v>632</v>
      </c>
      <c r="F217" s="215">
        <v>111</v>
      </c>
      <c r="G217" s="215">
        <v>389</v>
      </c>
      <c r="H217" s="215"/>
      <c r="I217" s="221">
        <v>1197</v>
      </c>
      <c r="J217" s="177"/>
      <c r="K217" s="177"/>
    </row>
    <row r="218" spans="1:11" ht="12.75" customHeight="1" x14ac:dyDescent="0.2">
      <c r="A218" s="391" t="s">
        <v>628</v>
      </c>
      <c r="B218" s="391"/>
      <c r="C218" s="391"/>
      <c r="D218" s="391"/>
      <c r="E218" s="216">
        <f>SUM(E216:E217)</f>
        <v>4139</v>
      </c>
      <c r="F218" s="216">
        <f>SUM(F216:F217)</f>
        <v>12762</v>
      </c>
      <c r="G218" s="216">
        <f t="shared" ref="G218" si="0">SUM(G216:G217)</f>
        <v>10399</v>
      </c>
      <c r="H218" s="216"/>
      <c r="I218" s="208">
        <f>SUM(I216:I217)</f>
        <v>10089</v>
      </c>
      <c r="J218" s="177"/>
      <c r="K218" s="177"/>
    </row>
    <row r="219" spans="1:11" x14ac:dyDescent="0.2">
      <c r="A219" s="176"/>
      <c r="B219" s="176"/>
      <c r="C219" s="176"/>
      <c r="D219" s="176"/>
      <c r="E219" s="217"/>
      <c r="F219" s="217"/>
      <c r="G219" s="217"/>
      <c r="H219" s="217"/>
      <c r="I219" s="217"/>
      <c r="J219" s="177"/>
      <c r="K219" s="177"/>
    </row>
    <row r="220" spans="1:11" ht="12.75" customHeight="1" x14ac:dyDescent="0.2">
      <c r="A220" s="389" t="s">
        <v>629</v>
      </c>
      <c r="B220" s="389"/>
      <c r="C220" s="389"/>
      <c r="D220" s="389"/>
      <c r="E220" s="212"/>
      <c r="F220" s="212"/>
      <c r="G220" s="212"/>
      <c r="H220" s="213"/>
      <c r="I220" s="212"/>
      <c r="J220" s="177"/>
      <c r="K220" s="177"/>
    </row>
    <row r="221" spans="1:11" ht="12.75" customHeight="1" x14ac:dyDescent="0.2">
      <c r="A221" s="390" t="s">
        <v>626</v>
      </c>
      <c r="B221" s="390"/>
      <c r="C221" s="390"/>
      <c r="D221" s="390"/>
      <c r="E221" s="230" t="s">
        <v>630</v>
      </c>
      <c r="F221" s="230" t="s">
        <v>630</v>
      </c>
      <c r="G221" s="230" t="s">
        <v>630</v>
      </c>
      <c r="H221" s="230"/>
      <c r="I221" s="230" t="s">
        <v>630</v>
      </c>
      <c r="J221" s="177"/>
      <c r="K221" s="177"/>
    </row>
    <row r="222" spans="1:11" ht="13.5" customHeight="1" thickBot="1" x14ac:dyDescent="0.25">
      <c r="A222" s="390" t="s">
        <v>627</v>
      </c>
      <c r="B222" s="390"/>
      <c r="C222" s="390"/>
      <c r="D222" s="390"/>
      <c r="E222" s="229">
        <v>10485</v>
      </c>
      <c r="F222" s="229" t="s">
        <v>630</v>
      </c>
      <c r="G222" s="229">
        <v>124</v>
      </c>
      <c r="H222" s="229"/>
      <c r="I222" s="229" t="s">
        <v>630</v>
      </c>
      <c r="J222" s="177"/>
      <c r="K222" s="177"/>
    </row>
    <row r="223" spans="1:11" ht="12.75" customHeight="1" x14ac:dyDescent="0.2">
      <c r="A223" s="391" t="s">
        <v>631</v>
      </c>
      <c r="B223" s="391"/>
      <c r="C223" s="391"/>
      <c r="D223" s="391"/>
      <c r="E223" s="228">
        <f>SUM(E221:E222)</f>
        <v>10485</v>
      </c>
      <c r="F223" s="227" t="s">
        <v>630</v>
      </c>
      <c r="G223" s="228">
        <f t="shared" ref="G223" si="1">SUM(G221:G222)</f>
        <v>124</v>
      </c>
      <c r="H223" s="228"/>
      <c r="I223" s="227" t="s">
        <v>630</v>
      </c>
      <c r="J223" s="177"/>
      <c r="K223" s="177"/>
    </row>
    <row r="224" spans="1:11" x14ac:dyDescent="0.2">
      <c r="A224" s="169"/>
      <c r="B224" s="169"/>
      <c r="C224" s="169"/>
      <c r="D224" s="169"/>
      <c r="E224" s="217"/>
      <c r="F224" s="217"/>
      <c r="G224" s="217"/>
      <c r="H224" s="217"/>
      <c r="I224" s="217"/>
      <c r="J224" s="177"/>
      <c r="K224" s="177"/>
    </row>
    <row r="225" spans="1:11" ht="12.75" customHeight="1" x14ac:dyDescent="0.2">
      <c r="A225" s="388" t="s">
        <v>632</v>
      </c>
      <c r="B225" s="388"/>
      <c r="C225" s="168"/>
      <c r="D225" s="169"/>
      <c r="E225" s="170" t="s">
        <v>620</v>
      </c>
      <c r="F225" s="170" t="s">
        <v>621</v>
      </c>
      <c r="G225" s="170" t="s">
        <v>622</v>
      </c>
      <c r="H225" s="171"/>
      <c r="I225" s="170" t="s">
        <v>623</v>
      </c>
      <c r="J225" s="177"/>
      <c r="K225" s="177"/>
    </row>
    <row r="226" spans="1:11" ht="24" x14ac:dyDescent="0.2">
      <c r="A226" s="168"/>
      <c r="B226" s="168"/>
      <c r="C226" s="168"/>
      <c r="D226" s="169"/>
      <c r="E226" s="170" t="s">
        <v>514</v>
      </c>
      <c r="F226" s="170" t="s">
        <v>514</v>
      </c>
      <c r="G226" s="170" t="s">
        <v>643</v>
      </c>
      <c r="H226" s="171"/>
      <c r="I226" s="170" t="s">
        <v>643</v>
      </c>
      <c r="J226" s="177"/>
      <c r="K226" s="177"/>
    </row>
    <row r="227" spans="1:11" ht="13.5" thickBot="1" x14ac:dyDescent="0.25">
      <c r="A227" s="173"/>
      <c r="B227" s="173"/>
      <c r="C227" s="173"/>
      <c r="D227" s="173"/>
      <c r="E227" s="174" t="s">
        <v>624</v>
      </c>
      <c r="F227" s="174" t="s">
        <v>624</v>
      </c>
      <c r="G227" s="174" t="s">
        <v>624</v>
      </c>
      <c r="H227" s="175"/>
      <c r="I227" s="174" t="s">
        <v>624</v>
      </c>
      <c r="J227" s="177"/>
      <c r="K227" s="177"/>
    </row>
    <row r="228" spans="1:11" ht="12.75" customHeight="1" x14ac:dyDescent="0.2">
      <c r="A228" s="395" t="s">
        <v>625</v>
      </c>
      <c r="B228" s="395"/>
      <c r="C228" s="395"/>
      <c r="D228" s="395"/>
      <c r="E228" s="212"/>
      <c r="F228" s="212"/>
      <c r="G228" s="212"/>
      <c r="H228" s="213"/>
      <c r="I228" s="212"/>
      <c r="J228" s="194"/>
      <c r="K228" s="177"/>
    </row>
    <row r="229" spans="1:11" ht="12.75" customHeight="1" x14ac:dyDescent="0.2">
      <c r="A229" s="396" t="s">
        <v>626</v>
      </c>
      <c r="B229" s="396"/>
      <c r="C229" s="396"/>
      <c r="D229" s="396"/>
      <c r="E229" s="214">
        <v>44655</v>
      </c>
      <c r="F229" s="214">
        <v>17180</v>
      </c>
      <c r="G229" s="214">
        <v>6635</v>
      </c>
      <c r="H229" s="214"/>
      <c r="I229" s="214">
        <v>8780</v>
      </c>
      <c r="J229" s="194"/>
      <c r="K229" s="177"/>
    </row>
    <row r="230" spans="1:11" ht="13.5" customHeight="1" thickBot="1" x14ac:dyDescent="0.25">
      <c r="A230" s="396" t="s">
        <v>627</v>
      </c>
      <c r="B230" s="396"/>
      <c r="C230" s="396"/>
      <c r="D230" s="396"/>
      <c r="E230" s="215">
        <v>1965</v>
      </c>
      <c r="F230" s="215">
        <v>102</v>
      </c>
      <c r="G230" s="215">
        <v>1700</v>
      </c>
      <c r="H230" s="215"/>
      <c r="I230" s="215">
        <v>1223</v>
      </c>
      <c r="J230" s="194"/>
      <c r="K230" s="177"/>
    </row>
    <row r="231" spans="1:11" ht="12.75" customHeight="1" x14ac:dyDescent="0.2">
      <c r="A231" s="397" t="s">
        <v>628</v>
      </c>
      <c r="B231" s="397"/>
      <c r="C231" s="397"/>
      <c r="D231" s="397"/>
      <c r="E231" s="216">
        <f>SUM(E229:E230)</f>
        <v>46620</v>
      </c>
      <c r="F231" s="216">
        <f t="shared" ref="F231:I231" si="2">SUM(F229:F230)</f>
        <v>17282</v>
      </c>
      <c r="G231" s="216">
        <f t="shared" si="2"/>
        <v>8335</v>
      </c>
      <c r="H231" s="216"/>
      <c r="I231" s="216">
        <f t="shared" si="2"/>
        <v>10003</v>
      </c>
      <c r="J231" s="194"/>
      <c r="K231" s="177"/>
    </row>
    <row r="232" spans="1:11" x14ac:dyDescent="0.2">
      <c r="A232" s="217"/>
      <c r="B232" s="217"/>
      <c r="C232" s="217"/>
      <c r="D232" s="217"/>
      <c r="E232" s="217"/>
      <c r="F232" s="217"/>
      <c r="G232" s="217"/>
      <c r="H232" s="217"/>
      <c r="I232" s="217"/>
      <c r="J232" s="194"/>
      <c r="K232" s="177"/>
    </row>
    <row r="233" spans="1:11" ht="12.75" customHeight="1" x14ac:dyDescent="0.2">
      <c r="A233" s="395" t="s">
        <v>629</v>
      </c>
      <c r="B233" s="395"/>
      <c r="C233" s="395"/>
      <c r="D233" s="395"/>
      <c r="E233" s="212"/>
      <c r="F233" s="212"/>
      <c r="G233" s="212"/>
      <c r="H233" s="213"/>
      <c r="I233" s="212"/>
      <c r="J233" s="194"/>
      <c r="K233" s="177"/>
    </row>
    <row r="234" spans="1:11" ht="12.75" customHeight="1" x14ac:dyDescent="0.2">
      <c r="A234" s="396" t="s">
        <v>626</v>
      </c>
      <c r="B234" s="396"/>
      <c r="C234" s="396"/>
      <c r="D234" s="396"/>
      <c r="E234" s="230" t="s">
        <v>630</v>
      </c>
      <c r="F234" s="230" t="s">
        <v>630</v>
      </c>
      <c r="G234" s="230" t="s">
        <v>630</v>
      </c>
      <c r="H234" s="217"/>
      <c r="I234" s="230" t="s">
        <v>630</v>
      </c>
      <c r="J234" s="194"/>
      <c r="K234" s="177"/>
    </row>
    <row r="235" spans="1:11" ht="13.5" customHeight="1" thickBot="1" x14ac:dyDescent="0.25">
      <c r="A235" s="396" t="s">
        <v>627</v>
      </c>
      <c r="B235" s="396"/>
      <c r="C235" s="396"/>
      <c r="D235" s="396"/>
      <c r="E235" s="215">
        <v>9716</v>
      </c>
      <c r="F235" s="229" t="s">
        <v>630</v>
      </c>
      <c r="G235" s="215">
        <v>113</v>
      </c>
      <c r="H235" s="215"/>
      <c r="I235" s="229" t="s">
        <v>630</v>
      </c>
      <c r="J235" s="194"/>
      <c r="K235" s="177"/>
    </row>
    <row r="236" spans="1:11" ht="12.75" customHeight="1" x14ac:dyDescent="0.2">
      <c r="A236" s="397" t="s">
        <v>631</v>
      </c>
      <c r="B236" s="397"/>
      <c r="C236" s="397"/>
      <c r="D236" s="397"/>
      <c r="E236" s="216">
        <f>SUM(E234:E235)</f>
        <v>9716</v>
      </c>
      <c r="F236" s="227" t="s">
        <v>630</v>
      </c>
      <c r="G236" s="216">
        <f t="shared" ref="G236" si="3">SUM(G234:G235)</f>
        <v>113</v>
      </c>
      <c r="H236" s="216"/>
      <c r="I236" s="227" t="s">
        <v>630</v>
      </c>
      <c r="J236" s="194"/>
      <c r="K236" s="177"/>
    </row>
    <row r="237" spans="1:11" x14ac:dyDescent="0.2">
      <c r="A237" s="218"/>
      <c r="B237" s="218"/>
      <c r="C237" s="218"/>
      <c r="D237" s="218"/>
      <c r="E237" s="218"/>
      <c r="F237" s="219"/>
      <c r="G237" s="218"/>
      <c r="H237" s="218"/>
      <c r="I237" s="219"/>
      <c r="J237" s="194"/>
      <c r="K237" s="177"/>
    </row>
    <row r="238" spans="1:11" x14ac:dyDescent="0.2">
      <c r="A238" s="182"/>
      <c r="B238" s="182"/>
      <c r="C238" s="182"/>
      <c r="D238" s="182"/>
      <c r="E238" s="182"/>
      <c r="F238" s="182"/>
      <c r="G238" s="182"/>
      <c r="H238" s="182"/>
      <c r="I238" s="182"/>
      <c r="J238" s="194"/>
      <c r="K238" s="177"/>
    </row>
    <row r="239" spans="1:11" x14ac:dyDescent="0.2">
      <c r="A239" s="399" t="s">
        <v>633</v>
      </c>
      <c r="B239" s="399"/>
      <c r="C239" s="399"/>
      <c r="D239" s="399"/>
      <c r="E239" s="399"/>
      <c r="F239" s="399"/>
      <c r="G239" s="399"/>
      <c r="H239" s="399"/>
      <c r="I239" s="399"/>
      <c r="J239" s="194"/>
      <c r="K239" s="177"/>
    </row>
    <row r="240" spans="1:11" ht="13.5" customHeight="1" x14ac:dyDescent="0.2">
      <c r="A240" s="195"/>
      <c r="B240" s="195"/>
      <c r="C240" s="195"/>
      <c r="D240" s="195"/>
      <c r="E240" s="195"/>
      <c r="F240" s="195"/>
      <c r="G240" s="195"/>
      <c r="H240" s="195"/>
      <c r="I240" s="195"/>
      <c r="J240" s="194"/>
      <c r="K240" s="177"/>
    </row>
    <row r="241" spans="1:11" s="223" customFormat="1" x14ac:dyDescent="0.2">
      <c r="A241" s="398" t="s">
        <v>657</v>
      </c>
      <c r="B241" s="398"/>
      <c r="C241" s="398"/>
      <c r="D241" s="398"/>
      <c r="E241" s="398"/>
      <c r="F241" s="398"/>
      <c r="G241" s="398"/>
      <c r="H241" s="398"/>
      <c r="I241" s="398"/>
      <c r="J241" s="398"/>
      <c r="K241" s="222"/>
    </row>
    <row r="242" spans="1:11" ht="24" customHeight="1" x14ac:dyDescent="0.2">
      <c r="A242" s="394" t="s">
        <v>660</v>
      </c>
      <c r="B242" s="394"/>
      <c r="C242" s="394"/>
      <c r="D242" s="394"/>
      <c r="E242" s="394"/>
      <c r="F242" s="394"/>
      <c r="G242" s="394"/>
      <c r="H242" s="394"/>
      <c r="I242" s="394"/>
      <c r="J242" s="394"/>
      <c r="K242" s="195"/>
    </row>
    <row r="243" spans="1:11" ht="24" customHeight="1" x14ac:dyDescent="0.2">
      <c r="A243" s="394" t="s">
        <v>658</v>
      </c>
      <c r="B243" s="394"/>
      <c r="C243" s="394"/>
      <c r="D243" s="394"/>
      <c r="E243" s="394"/>
      <c r="F243" s="394"/>
      <c r="G243" s="394"/>
      <c r="H243" s="394"/>
      <c r="I243" s="394"/>
      <c r="J243" s="394"/>
      <c r="K243" s="195"/>
    </row>
    <row r="244" spans="1:11" ht="24" customHeight="1" x14ac:dyDescent="0.2">
      <c r="A244" s="394" t="s">
        <v>659</v>
      </c>
      <c r="B244" s="394"/>
      <c r="C244" s="394"/>
      <c r="D244" s="394"/>
      <c r="E244" s="394"/>
      <c r="F244" s="394"/>
      <c r="G244" s="394"/>
      <c r="H244" s="394"/>
      <c r="I244" s="394"/>
      <c r="J244" s="394"/>
      <c r="K244" s="195"/>
    </row>
    <row r="245" spans="1:11" x14ac:dyDescent="0.2">
      <c r="A245" s="394" t="s">
        <v>655</v>
      </c>
      <c r="B245" s="394"/>
      <c r="C245" s="394"/>
      <c r="D245" s="394"/>
      <c r="E245" s="394"/>
      <c r="F245" s="394"/>
      <c r="G245" s="394"/>
      <c r="H245" s="394"/>
      <c r="I245" s="394"/>
      <c r="J245" s="394"/>
      <c r="K245" s="195"/>
    </row>
    <row r="246" spans="1:11" ht="24" customHeight="1" x14ac:dyDescent="0.2">
      <c r="A246" s="394" t="s">
        <v>661</v>
      </c>
      <c r="B246" s="394"/>
      <c r="C246" s="394"/>
      <c r="D246" s="394"/>
      <c r="E246" s="394"/>
      <c r="F246" s="394"/>
      <c r="G246" s="394"/>
      <c r="H246" s="394"/>
      <c r="I246" s="394"/>
      <c r="J246" s="394"/>
      <c r="K246" s="195"/>
    </row>
    <row r="247" spans="1:11" x14ac:dyDescent="0.2">
      <c r="A247" s="195"/>
      <c r="B247" s="195"/>
      <c r="C247" s="195"/>
      <c r="D247" s="195"/>
      <c r="E247" s="195"/>
      <c r="F247" s="195"/>
      <c r="G247" s="195"/>
      <c r="H247" s="195"/>
      <c r="I247" s="195"/>
      <c r="J247" s="195"/>
      <c r="K247" s="195"/>
    </row>
    <row r="248" spans="1:11" x14ac:dyDescent="0.2">
      <c r="A248" s="195"/>
      <c r="B248" s="195"/>
      <c r="C248" s="195"/>
      <c r="D248" s="195"/>
      <c r="E248" s="195"/>
      <c r="F248" s="195"/>
      <c r="G248" s="195"/>
      <c r="H248" s="195"/>
      <c r="I248" s="195"/>
      <c r="J248" s="195"/>
      <c r="K248" s="195"/>
    </row>
    <row r="249" spans="1:11" x14ac:dyDescent="0.2">
      <c r="A249" s="195"/>
      <c r="B249" s="195"/>
      <c r="C249" s="195"/>
      <c r="D249" s="195"/>
      <c r="E249" s="195"/>
      <c r="F249" s="195"/>
      <c r="G249" s="195"/>
      <c r="H249" s="195"/>
      <c r="I249" s="195"/>
      <c r="J249" s="195"/>
      <c r="K249" s="195"/>
    </row>
    <row r="250" spans="1:11" x14ac:dyDescent="0.2">
      <c r="A250" s="195"/>
      <c r="B250" s="195"/>
      <c r="C250" s="195"/>
      <c r="D250" s="195"/>
      <c r="E250" s="195"/>
      <c r="F250" s="195"/>
      <c r="G250" s="195"/>
      <c r="H250" s="195"/>
      <c r="I250" s="195"/>
      <c r="J250" s="195"/>
      <c r="K250" s="195"/>
    </row>
    <row r="251" spans="1:11" x14ac:dyDescent="0.2">
      <c r="A251" s="394"/>
      <c r="B251" s="394"/>
      <c r="C251" s="394"/>
      <c r="D251" s="394"/>
      <c r="E251" s="394"/>
      <c r="F251" s="394"/>
      <c r="G251" s="394"/>
      <c r="H251" s="394"/>
      <c r="I251" s="394"/>
      <c r="J251" s="195"/>
      <c r="K251" s="195"/>
    </row>
    <row r="252" spans="1:11" x14ac:dyDescent="0.2">
      <c r="A252" s="195"/>
      <c r="B252" s="195"/>
      <c r="C252" s="195"/>
      <c r="D252" s="195"/>
      <c r="E252" s="195"/>
      <c r="F252" s="195"/>
      <c r="G252" s="195"/>
      <c r="H252" s="195"/>
      <c r="I252" s="195"/>
      <c r="J252" s="195"/>
      <c r="K252" s="195"/>
    </row>
    <row r="253" spans="1:11" x14ac:dyDescent="0.2">
      <c r="A253" s="195"/>
      <c r="B253" s="195"/>
      <c r="C253" s="195"/>
      <c r="D253" s="195"/>
      <c r="E253" s="195"/>
      <c r="F253" s="195"/>
      <c r="G253" s="195"/>
      <c r="H253" s="195"/>
      <c r="I253" s="195"/>
      <c r="J253" s="195"/>
      <c r="K253" s="195"/>
    </row>
    <row r="254" spans="1:11" x14ac:dyDescent="0.2">
      <c r="A254" s="195"/>
      <c r="B254" s="195"/>
      <c r="C254" s="195"/>
      <c r="D254" s="195"/>
      <c r="E254" s="195"/>
      <c r="F254" s="195"/>
      <c r="G254" s="195"/>
      <c r="H254" s="195"/>
      <c r="I254" s="195"/>
      <c r="J254" s="195"/>
      <c r="K254" s="195"/>
    </row>
  </sheetData>
  <mergeCells count="128">
    <mergeCell ref="A40:I40"/>
    <mergeCell ref="A43:I43"/>
    <mergeCell ref="F47:G47"/>
    <mergeCell ref="I47:J47"/>
    <mergeCell ref="A50:D50"/>
    <mergeCell ref="A11:I11"/>
    <mergeCell ref="A12:I12"/>
    <mergeCell ref="A13:I13"/>
    <mergeCell ref="A14:I14"/>
    <mergeCell ref="A15:I15"/>
    <mergeCell ref="A18:I18"/>
    <mergeCell ref="A19:I19"/>
    <mergeCell ref="A20:I20"/>
    <mergeCell ref="A23:I23"/>
    <mergeCell ref="A24:I24"/>
    <mergeCell ref="A29:I29"/>
    <mergeCell ref="A30:I30"/>
    <mergeCell ref="A31:I31"/>
    <mergeCell ref="A34:I34"/>
    <mergeCell ref="A37:I37"/>
    <mergeCell ref="A56:D56"/>
    <mergeCell ref="B57:D57"/>
    <mergeCell ref="A58:D58"/>
    <mergeCell ref="A59:D59"/>
    <mergeCell ref="B60:D60"/>
    <mergeCell ref="A51:D51"/>
    <mergeCell ref="A52:D52"/>
    <mergeCell ref="A53:D53"/>
    <mergeCell ref="A54:D54"/>
    <mergeCell ref="A55:D55"/>
    <mergeCell ref="B66:D66"/>
    <mergeCell ref="A67:D67"/>
    <mergeCell ref="B68:D68"/>
    <mergeCell ref="A69:D69"/>
    <mergeCell ref="B70:D70"/>
    <mergeCell ref="B61:D61"/>
    <mergeCell ref="B62:D62"/>
    <mergeCell ref="B63:D63"/>
    <mergeCell ref="B64:D64"/>
    <mergeCell ref="B65:D65"/>
    <mergeCell ref="A76:D76"/>
    <mergeCell ref="B77:D77"/>
    <mergeCell ref="B78:D78"/>
    <mergeCell ref="C79:D79"/>
    <mergeCell ref="B80:D80"/>
    <mergeCell ref="A71:D71"/>
    <mergeCell ref="A72:D72"/>
    <mergeCell ref="B73:D73"/>
    <mergeCell ref="B74:D74"/>
    <mergeCell ref="B75:D75"/>
    <mergeCell ref="A86:D86"/>
    <mergeCell ref="A87:D87"/>
    <mergeCell ref="A88:D88"/>
    <mergeCell ref="B89:D89"/>
    <mergeCell ref="B90:D90"/>
    <mergeCell ref="C81:D81"/>
    <mergeCell ref="B82:D82"/>
    <mergeCell ref="C83:D83"/>
    <mergeCell ref="C84:D84"/>
    <mergeCell ref="A85:D85"/>
    <mergeCell ref="A98:J98"/>
    <mergeCell ref="A99:J99"/>
    <mergeCell ref="A100:J100"/>
    <mergeCell ref="A101:J101"/>
    <mergeCell ref="A102:J102"/>
    <mergeCell ref="B91:D91"/>
    <mergeCell ref="B93:D93"/>
    <mergeCell ref="B94:D94"/>
    <mergeCell ref="B95:D95"/>
    <mergeCell ref="B96:D96"/>
    <mergeCell ref="A118:I118"/>
    <mergeCell ref="A120:I120"/>
    <mergeCell ref="A121:H121"/>
    <mergeCell ref="A122:I122"/>
    <mergeCell ref="A123:I123"/>
    <mergeCell ref="A103:J103"/>
    <mergeCell ref="A104:J104"/>
    <mergeCell ref="A110:I110"/>
    <mergeCell ref="A112:A113"/>
    <mergeCell ref="A115:D115"/>
    <mergeCell ref="A107:J107"/>
    <mergeCell ref="A105:J105"/>
    <mergeCell ref="A106:J106"/>
    <mergeCell ref="A177:I177"/>
    <mergeCell ref="A180:I180"/>
    <mergeCell ref="A182:I182"/>
    <mergeCell ref="A131:I131"/>
    <mergeCell ref="A137:D137"/>
    <mergeCell ref="A160:I160"/>
    <mergeCell ref="A162:I162"/>
    <mergeCell ref="A164:I164"/>
    <mergeCell ref="A124:I124"/>
    <mergeCell ref="A125:I125"/>
    <mergeCell ref="A126:I126"/>
    <mergeCell ref="A127:I127"/>
    <mergeCell ref="A128:I128"/>
    <mergeCell ref="A166:I166"/>
    <mergeCell ref="A175:I175"/>
    <mergeCell ref="A251:I251"/>
    <mergeCell ref="A228:D228"/>
    <mergeCell ref="A229:D229"/>
    <mergeCell ref="A230:D230"/>
    <mergeCell ref="A231:D231"/>
    <mergeCell ref="A233:D233"/>
    <mergeCell ref="A220:D220"/>
    <mergeCell ref="A221:D221"/>
    <mergeCell ref="A222:D222"/>
    <mergeCell ref="A223:D223"/>
    <mergeCell ref="A225:B225"/>
    <mergeCell ref="A242:J242"/>
    <mergeCell ref="A244:J244"/>
    <mergeCell ref="A243:J243"/>
    <mergeCell ref="A245:J245"/>
    <mergeCell ref="A246:J246"/>
    <mergeCell ref="A241:J241"/>
    <mergeCell ref="A234:D234"/>
    <mergeCell ref="A235:D235"/>
    <mergeCell ref="A236:D236"/>
    <mergeCell ref="A239:I239"/>
    <mergeCell ref="A212:B212"/>
    <mergeCell ref="A215:D215"/>
    <mergeCell ref="A216:D216"/>
    <mergeCell ref="A217:D217"/>
    <mergeCell ref="A218:D218"/>
    <mergeCell ref="A184:I184"/>
    <mergeCell ref="A186:I186"/>
    <mergeCell ref="A188:I188"/>
    <mergeCell ref="A210:I210"/>
  </mergeCells>
  <pageMargins left="0.7" right="0.32" top="0.75" bottom="0.75" header="0.3" footer="0.3"/>
  <pageSetup paperSize="9" scale="72" fitToHeight="0" orientation="portrait" r:id="rId1"/>
  <headerFooter>
    <oddHeader>&amp;C&amp;"Aptos"&amp;10&amp;K000000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fc2ba77f3ced9be2ec9b7a02b8c85dca">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0dc3a2bb44a8126e952a9cdd20174f9d"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purl.org/dc/elements/1.1/"/>
    <ds:schemaRef ds:uri="aa2aacec-9352-4d97-80ca-94620611eeb8"/>
    <ds:schemaRef ds:uri="ff7022f0-7135-4745-88ac-b0711da4c21f"/>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F9B20DB5-8AC5-4997-8FFA-7E92F366299D}"/>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Metadata/LabelInfo.xml><?xml version="1.0" encoding="utf-8"?>
<clbl:labelList xmlns:clbl="http://schemas.microsoft.com/office/2020/mipLabelMetadata">
  <clbl:label id="{97957bea-0de5-4414-8f35-40333233f9f4}" enabled="1" method="Standard" siteId="{e2e3c89b-a592-4933-82ed-af6fd7503d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2026-07-21T07:13:34Z</cp:lastPrinted>
  <dcterms:created xsi:type="dcterms:W3CDTF">2008-10-17T11:51:54Z</dcterms:created>
  <dcterms:modified xsi:type="dcterms:W3CDTF">2026-07-30T08:01:20Z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