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4/I kvartal/objava/"/>
    </mc:Choice>
  </mc:AlternateContent>
  <xr:revisionPtr revIDLastSave="0" documentId="14_{1D3AEE8C-C946-4E07-AC90-16731BCC94C4}"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podaci'!$A$1:$J$79</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8" l="1"/>
  <c r="I211" i="24" l="1"/>
  <c r="I207" i="24"/>
  <c r="I200" i="24"/>
  <c r="I196" i="24"/>
  <c r="F211" i="24"/>
  <c r="F207" i="24"/>
  <c r="F200" i="24"/>
  <c r="F196" i="24"/>
  <c r="F184" i="24"/>
  <c r="I172" i="24"/>
  <c r="F172" i="24"/>
  <c r="I133" i="24"/>
  <c r="F133" i="24"/>
  <c r="I121" i="24"/>
  <c r="F121" i="24"/>
  <c r="I118" i="24"/>
  <c r="F118" i="24"/>
  <c r="I125" i="24" l="1"/>
  <c r="I127" i="24" s="1"/>
  <c r="I129" i="24" s="1"/>
  <c r="F125" i="24"/>
  <c r="F127" i="24" s="1"/>
  <c r="F129"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<sst xmlns="http://schemas.openxmlformats.org/spreadsheetml/2006/main" count="791" uniqueCount="636">
  <si>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</si>
  <si>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</si>
  <si>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</si>
  <si>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</si>
  <si>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</si>
  <si>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</si>
  <si>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</si>
  <si>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</si>
  <si>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</si>
  <si>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</si>
  <si>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</si>
  <si>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</si>
  <si>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</si>
  <si>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</si>
  <si>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</si>
  <si>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</si>
  <si>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</si>
  <si>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</si>
  <si>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</si>
  <si>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</si>
  <si>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</si>
  <si>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</si>
  <si>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</si>
  <si>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</si>
  <si>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</si>
  <si>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</si>
  <si>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</si>
  <si>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</si>
  <si>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</si>
  <si>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</si>
  <si>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</si>
  <si>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</si>
  <si>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</si>
  <si>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</si>
  <si>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</si>
  <si>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</si>
  <si>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</si>
  <si>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</si>
  <si>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</si>
  <si>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</si>
  <si>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</si>
  <si>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</si>
  <si>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</si>
  <si>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</si>
  <si>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</si>
  <si>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</si>
  <si>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</si>
  <si>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</si>
  <si>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</si>
  <si>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</si>
  <si>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</si>
  <si>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</si>
  <si>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</si>
  <si>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</si>
  <si>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</si>
  <si>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</si>
  <si>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</si>
  <si>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</si>
  <si>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</si>
  <si>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</si>
  <si>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</si>
  <si>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</si>
  <si>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</si>
  <si>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</si>
  <si>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</si>
  <si>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</si>
  <si>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</si>
  <si>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</si>
  <si>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</si>
  <si>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</si>
  <si>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</si>
  <si>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</si>
  <si>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</si>
  <si>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</si>
  <si>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</si>
  <si>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</si>
  <si>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</si>
  <si>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</si>
  <si>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</si>
  <si>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</si>
  <si>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</si>
  <si>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</si>
  <si>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</si>
  <si>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</si>
  <si>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</si>
  <si>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</si>
  <si>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</si>
  <si>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</si>
  <si>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</si>
  <si>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</si>
  <si>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</si>
  <si>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</si>
  <si>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</si>
  <si>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</si>
  <si>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</si>
  <si>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</si>
  <si>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</si>
  <si>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</si>
  <si>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</si>
  <si>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</si>
  <si>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</si>
  <si>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</si>
  <si>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</si>
  <si>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</si>
  <si>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</si>
  <si>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</si>
  <si>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</si>
  <si>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</si>
  <si>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</si>
  <si>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</si>
  <si>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</si>
  <si>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</si>
  <si>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</si>
  <si>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</si>
  <si>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</si>
  <si>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</si>
  <si>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</si>
  <si>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</si>
  <si>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</si>
  <si>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</si>
  <si>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</si>
  <si>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</si>
  <si>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</si>
  <si>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</si>
  <si>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</si>
  <si>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</si>
  <si>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</si>
  <si>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</si>
  <si>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</si>
  <si>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</si>
  <si>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</si>
  <si>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</si>
  <si>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</si>
  <si>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</si>
  <si>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</si>
  <si>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</si>
  <si>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</si>
  <si>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</si>
  <si>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</si>
  <si>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</si>
  <si>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</si>
  <si>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</si>
  <si>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</si>
  <si>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</si>
  <si>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</si>
  <si>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</si>
  <si>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</si>
  <si>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</si>
  <si>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</si>
  <si>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</si>
  <si>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</si>
  <si>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</si>
  <si>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</si>
  <si>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</si>
  <si>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</si>
  <si>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</si>
  <si>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</si>
  <si>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</si>
  <si>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</si>
  <si>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</si>
  <si>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</si>
  <si>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</si>
  <si>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</si>
  <si>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</si>
  <si>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</si>
  <si>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</si>
  <si>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</si>
  <si>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</si>
  <si>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</si>
  <si>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</si>
  <si>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</si>
  <si>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</si>
  <si>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</si>
  <si>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</si>
  <si>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</si>
  <si>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</si>
  <si>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</si>
  <si>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</si>
  <si>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</si>
  <si>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</si>
  <si>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</si>
  <si>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</si>
  <si>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</si>
  <si>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</si>
  <si>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</si>
  <si>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</si>
  <si>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</si>
  <si>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</si>
  <si>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</si>
  <si>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</si>
  <si>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</si>
  <si>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</si>
  <si>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</si>
  <si>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</si>
  <si>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</si>
  <si>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</si>
  <si>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</si>
  <si>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</si>
  <si>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</si>
  <si>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</si>
  <si>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</si>
  <si>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</si>
  <si>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</si>
  <si>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</si>
  <si>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</si>
  <si>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</si>
  <si>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</si>
  <si>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</si>
  <si>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</si>
  <si>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</si>
  <si>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</si>
  <si>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</si>
  <si>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</si>
  <si>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</si>
  <si>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</si>
  <si>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</si>
  <si>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</si>
  <si>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</si>
  <si>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</si>
  <si>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</si>
  <si>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</si>
  <si>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</si>
  <si>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</si>
  <si>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</si>
  <si>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</si>
  <si>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</si>
  <si>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</si>
  <si>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</si>
  <si>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</si>
  <si>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</si>
  <si>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</si>
  <si>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</si>
  <si>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</si>
  <si>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</si>
  <si>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</si>
  <si>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</si>
  <si>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</si>
  <si>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</si>
  <si>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</si>
  <si>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</si>
  <si>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</si>
  <si>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</si>
  <si>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</si>
  <si>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</si>
  <si>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</si>
  <si>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</si>
  <si>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</si>
  <si>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</si>
  <si>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</si>
  <si>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</si>
  <si>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</si>
  <si>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</si>
  <si>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</si>
  <si>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</si>
  <si>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</si>
  <si>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</si>
  <si>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</si>
  <si>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</si>
  <si>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</si>
  <si>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</si>
  <si>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</si>
  <si>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</si>
  <si>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</si>
  <si>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</si>
  <si>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</si>
  <si>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</si>
  <si>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</si>
  <si>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</si>
  <si>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</si>
  <si>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</si>
  <si>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</si>
  <si>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</si>
  <si>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</si>
  <si>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</si>
  <si>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</si>
  <si>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</si>
  <si>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</si>
  <si>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</si>
  <si>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</si>
  <si>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</si>
  <si>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</si>
  <si>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</si>
  <si>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</si>
  <si>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</si>
  <si>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</si>
  <si>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</si>
  <si>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</si>
  <si>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</si>
  <si>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</si>
  <si>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</si>
  <si>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</si>
  <si>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</si>
  <si>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</si>
  <si>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</si>
  <si>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</si>
  <si>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</si>
  <si>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</si>
  <si>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</si>
  <si>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</si>
  <si>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</si>
  <si>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</si>
  <si>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</si>
  <si>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</si>
  <si>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</si>
  <si>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</si>
  <si>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</si>
  <si>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</si>
  <si>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</si>
  <si>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</si>
  <si>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</si>
  <si>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</si>
  <si>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</si>
  <si>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</si>
  <si>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</si>
  <si>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</si>
  <si>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</si>
  <si>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</si>
  <si>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</si>
  <si>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</si>
  <si>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</si>
  <si>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</si>
  <si>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</si>
  <si>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</si>
  <si>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</si>
  <si>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</si>
  <si>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</si>
  <si>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</si>
  <si>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</si>
  <si>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</si>
  <si>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</si>
  <si>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</si>
  <si>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</si>
  <si>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</si>
  <si>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</si>
  <si>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</si>
  <si>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</si>
  <si>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</si>
  <si>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</si>
  <si>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</si>
  <si>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</si>
  <si>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</si>
  <si>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</si>
  <si>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</si>
  <si>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</si>
  <si>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</si>
  <si>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</si>
  <si>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</si>
  <si>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</si>
  <si>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</si>
  <si>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</si>
  <si>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</si>
  <si>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</si>
  <si>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</si>
  <si>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</si>
  <si>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</si>
  <si>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</si>
  <si>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</si>
  <si>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</si>
  <si>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</si>
  <si>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</si>
  <si>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</si>
  <si>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</si>
  <si>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</si>
  <si>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</si>
  <si>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</si>
  <si>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</si>
  <si>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</si>
  <si>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</si>
  <si>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</si>
  <si>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</si>
  <si>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</si>
  <si>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</si>
  <si>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</si>
  <si>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</si>
  <si>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</si>
  <si>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</si>
  <si>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</si>
  <si>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</si>
  <si>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</si>
  <si>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</si>
  <si>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</si>
  <si>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</si>
  <si>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</si>
  <si>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</si>
  <si>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</si>
  <si>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</si>
  <si>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</si>
  <si>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</si>
  <si>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</si>
  <si>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</si>
  <si>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</si>
  <si>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</si>
  <si>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</si>
  <si>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</si>
  <si>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</si>
  <si>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</si>
  <si>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</si>
  <si>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</si>
  <si>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</si>
  <si>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</si>
  <si>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</si>
  <si>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</si>
  <si>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</si>
  <si>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</si>
  <si>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</si>
  <si>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</si>
  <si>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</si>
  <si>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</si>
  <si>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</si>
  <si>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</si>
  <si>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</si>
  <si>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</si>
  <si>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</si>
  <si>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</si>
  <si>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</si>
  <si>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</si>
  <si>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</si>
  <si>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</si>
  <si>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</si>
  <si>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</si>
  <si>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</si>
  <si>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</si>
  <si>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</si>
  <si>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</si>
  <si>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</si>
  <si>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</si>
  <si>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</si>
  <si>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</si>
  <si>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</si>
  <si>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</si>
  <si>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</si>
  <si>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</si>
  <si>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</si>
  <si>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</si>
  <si>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</si>
  <si>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</si>
  <si>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</si>
  <si>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</si>
  <si>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</si>
  <si>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</si>
  <si>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</si>
  <si>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</si>
  <si>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</si>
  <si>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</si>
  <si>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</si>
  <si>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</si>
  <si>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</si>
  <si>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</si>
  <si>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</si>
  <si>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</si>
  <si>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</si>
  <si>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</si>
  <si>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</si>
  <si>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KONČAR - Elektroindustrija d.d. za proizvodnju i usluge</t>
  </si>
  <si>
    <t>ZAGREB</t>
  </si>
  <si>
    <t>FALLEROVO ŠETALIŠTE 22</t>
  </si>
  <si>
    <t>koncar.finance@koncar.hr</t>
  </si>
  <si>
    <t>www.koncar.hr</t>
  </si>
  <si>
    <t>KONČAR - Energetika i usluge d.o.o. za usluge</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</si>
  <si>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</si>
  <si>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</si>
  <si>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</si>
  <si>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</si>
  <si>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</si>
  <si>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</si>
  <si>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</si>
  <si>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</si>
  <si>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</si>
  <si>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</si>
  <si>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</si>
  <si>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Inženjering d.o.o. za proizvodnju i usluge</t>
  </si>
  <si>
    <t>KONČAR - Metalne konstrukcije d.o.o. za proizvodnju</t>
  </si>
  <si>
    <t>KONČAR - Ulaganja d.o.o. za poslovne usluge</t>
  </si>
  <si>
    <t>KONČAR - Digital d.o.o. za digitalne usluge</t>
  </si>
  <si>
    <t>Maina Markušić</t>
  </si>
  <si>
    <t>01 3667 175</t>
  </si>
  <si>
    <t>marina.markusic@koncar.hr</t>
  </si>
  <si>
    <t>KPMG Croatia d.o.o.</t>
  </si>
  <si>
    <t>Igor Gošek</t>
  </si>
  <si>
    <t>KONČAR - Transformatorski kotlovi d.o.o.</t>
  </si>
  <si>
    <t>Obveznik:KONČAR - Elektroindustrija d.d. za proizvodnju i usluge</t>
  </si>
  <si>
    <t>Obveznik: KONČAR - Elektroindustrija d.d. za proizvodnju i usluge</t>
  </si>
  <si>
    <t>BILJEŠKE UZ FINANCIJSKE IZVJEŠTAJE - TFI</t>
  </si>
  <si>
    <t>Naziv izdavatelja: Končar - Elektroindustrija d.d. za proizvodnju i usluge</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</si>
  <si>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</si>
  <si>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</si>
  <si>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</si>
  <si>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</si>
  <si>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</si>
  <si>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</si>
  <si>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</si>
  <si>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</si>
  <si>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</si>
  <si>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</si>
  <si>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r>
      <t>Matica Grupe je Končar – Elektroindustrija d.d. za proizvodnju i usluge (OIB: 45050126417), Zagreb, Fallerovo šetalište 22 (dalje: „Društvo</t>
    </r>
    <r>
      <rPr>
        <sz val="9"/>
        <rFont val="Calibri"/>
        <family val="2"/>
        <charset val="238"/>
      </rPr>
      <t>ˮ</t>
    </r>
    <r>
      <rPr>
        <sz val="9"/>
        <rFont val="Arial"/>
        <family val="2"/>
        <charset val="238"/>
      </rPr>
      <t>).</t>
    </r>
  </si>
  <si>
    <t>Društvo se bavi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</si>
  <si>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</si>
  <si>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</si>
  <si>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</si>
  <si>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</si>
  <si>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</si>
  <si>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</si>
  <si>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</si>
  <si>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</si>
  <si>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</si>
  <si>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</si>
  <si>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</si>
  <si>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</si>
  <si>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</si>
  <si>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</si>
  <si>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</si>
  <si>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KONČAR - Inženjering d.o.o. za proizvodnju i usluge, Zagreb</t>
  </si>
  <si>
    <t>KONČAR - Energetika i usluge d.o.o. za usluge, Zagreb</t>
  </si>
  <si>
    <t xml:space="preserve">KONČAR - Institut za elektrotehniku d.o.o. za istraživanje, razvoj i usluge, Zagreb </t>
  </si>
  <si>
    <t>KONČAR - Generatori i motori d.o.o. za proizvodnju, Zagreb</t>
  </si>
  <si>
    <t>KONČAR - Metalne konstrukcije d.o.o. za proizvodnju, Zagreb</t>
  </si>
  <si>
    <t>KONČAR – Aparati i postrojenja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</si>
  <si>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</si>
  <si>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</si>
  <si>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</si>
  <si>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</si>
  <si>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</si>
  <si>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Ulaganja d.o.o. za poslovne usluge, Zagreb</t>
  </si>
  <si>
    <t>KONČAR - Digital, d.o.o. za digitalne usluge, Zagreb</t>
  </si>
  <si>
    <t>-</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</si>
  <si>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</si>
  <si>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</si>
  <si>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</si>
  <si>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</si>
  <si>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</si>
  <si>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</si>
  <si>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tračnička vozila i infrastruktura - izgradnja i prodaja tračničkih vozila poput vlakova i tramvaja, željeznička infrastruktura te povezane usluge održavanja tračničkih vozila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</si>
  <si>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</si>
  <si>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</si>
  <si>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</si>
  <si>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</si>
  <si>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</si>
  <si>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</si>
  <si>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</si>
  <si>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</si>
  <si>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</si>
  <si>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</si>
  <si>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</si>
  <si>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</si>
  <si>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</si>
  <si>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</si>
  <si>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</si>
  <si>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</si>
  <si>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</si>
  <si>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</si>
  <si>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</si>
  <si>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</si>
  <si>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</si>
  <si>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</si>
  <si>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</si>
  <si>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</si>
  <si>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</si>
  <si>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</si>
  <si>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</si>
  <si>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</si>
  <si>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</si>
  <si>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</si>
  <si>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</si>
  <si>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</si>
  <si>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</si>
  <si>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</si>
  <si>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</si>
  <si>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</si>
  <si>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</si>
  <si>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</si>
  <si>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</si>
  <si>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</si>
  <si>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</si>
  <si>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</si>
  <si>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</si>
  <si>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</si>
  <si>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</si>
  <si>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U Grupi, uz Maticu, djeluje 12 ovisnih društava iz temeljne djelatnosti, te 3 ovisna društva posebnih djelatnosti i to na istraživanju i razvoju proizvoda i infrastrukturnim uslugama i ulaganjima, te društva pod kontrolom ovisnih društava, uključujući društva Grupe Dalekovod.</t>
  </si>
  <si>
    <t>31.12.2023.</t>
  </si>
  <si>
    <t>stanje na dan 31.03.2024</t>
  </si>
  <si>
    <t>u razdoblju 01.01.2024 do 31.03.2024.</t>
  </si>
  <si>
    <t>u razdoblju 01.01.2024 do 31.03.2024</t>
  </si>
  <si>
    <t>Konsolidirani financijski izvještaji za  razdoblje 1-3.2024. godine sastavljeni su sukladno Međunarodnom računovodstvenom standardu 34 – Financijsko izvještavanje u toku godine, kojeg je odobrila Europska unija (EU).</t>
  </si>
  <si>
    <t>Konsolidirani financijski izvještaji ne uključuju sve podatke i objave koji su obavezni za godišnje konsolidirane financijske izvještaje te ih se treba čitati zajedno s godišnjim konsolidiranim financijskim izvještajima Grupe na dan 31. prosinca 2023. Godišnji konsolidirani financijski izvještaji Grupe sastavljeni su sukladno Međunarodnim standardima financijskog izvještavanja (MSFI) koje je odobrila EU.</t>
  </si>
  <si>
    <t>Efektivni udio Grupe</t>
  </si>
  <si>
    <t xml:space="preserve">Telenerg - Inženjering d.o.o. za projektiranje i proizvodnju, Zagreb </t>
  </si>
  <si>
    <t>Zemlja</t>
  </si>
  <si>
    <t>Hrvatska</t>
  </si>
  <si>
    <t>Solarna elektrana Deponija fosfogipsa d.o.o. za proizvodnju, trgovinu i usluge, Zagreb</t>
  </si>
  <si>
    <t>Bugarska</t>
  </si>
  <si>
    <t>Konell d.o.o., Sofija, Bugarska*</t>
  </si>
  <si>
    <t>*  društvo se ne konsolidira zbog nematerijalnosti</t>
  </si>
  <si>
    <t>FEROKOTAO d.o.o za proizvodnju transformatorskih kotlova i ostalih metalnih konstrukcija, Donji Kraljevec</t>
  </si>
  <si>
    <t>Power Engineering Transformatory Sp. z o.o. (PET), Poznan, Poljska</t>
  </si>
  <si>
    <t>Poljska</t>
  </si>
  <si>
    <t>KODEKS SISTEMSKE INTEGRACIJE d.o.o. za proizvodnju i trgovinu, Zagreb</t>
  </si>
  <si>
    <t>ADNET d.o.o. za inženjerstvo, proizvodnju i trgovinu, Zagreb</t>
  </si>
  <si>
    <t>KREANCA SUSTAVI d.o.o. za savjetovanje u vezi s poslovanjem i upravljanjem, Zagreb</t>
  </si>
  <si>
    <t>KONČAR - Transformatorski kotlovi d.o.o. za proizvodnju, Sesvete (Grad Zagreb)</t>
  </si>
  <si>
    <t>Napredna energetska rješenja d.o.o. za ulaganje, Zagreb</t>
  </si>
  <si>
    <t>Dalekovod d.d., Zagreb</t>
  </si>
  <si>
    <t>DALEKOVOD  MK d.o.o., Velika Gorica</t>
  </si>
  <si>
    <t>DALEKOVOD OSO d.o.o., Velika Gorica</t>
  </si>
  <si>
    <t>Dalekovod Projekt d.o.o., Zagreb</t>
  </si>
  <si>
    <t>Dalekovod EMU d.o.o., Vela Luka</t>
  </si>
  <si>
    <t>EL-RA d.o.o., Vela Luka</t>
  </si>
  <si>
    <t>Cinčaonica usluge d.o.o. u likvidaciji, Velika Gorica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</si>
  <si>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</si>
  <si>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</si>
  <si>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</si>
  <si>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</si>
  <si>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</si>
  <si>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</si>
  <si>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</si>
  <si>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</si>
  <si>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</si>
  <si>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</si>
  <si>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01.01.2024. do 31.03.2024.</t>
  </si>
  <si>
    <t xml:space="preserve">Nakon datuma izvještavanja, do datuma odobrenja financijskih izvještaja, nije bilo događaja koji bi značajno utjecali na  konsolidirane financijske izvještaje Grupe za razdoblje 1-3.2024. godine, koji bi, slijedom toga, trebali biti objavljeni. </t>
  </si>
  <si>
    <t>01.01.2023. do 31.3.2023.</t>
  </si>
  <si>
    <t>01.01.2023. do 31.03.2024.</t>
  </si>
  <si>
    <t>01.01.2023. do 31.03.2023.</t>
  </si>
  <si>
    <t>Izvještajno razdoblje: 01.01.2024. do 31.03.2024.</t>
  </si>
  <si>
    <t>31.03.2024.</t>
  </si>
  <si>
    <t>Ostali poslovni prihodi iznose 2,51 milijuna eura i odnose se na prihode od prodaje imovine, prihode od državnih potporana, prihode od naknada šteta i drugih prihoda.</t>
  </si>
  <si>
    <t>Neto dobit pripisana vlasnicima matice (EUR'000)</t>
  </si>
  <si>
    <t>Osnovna i razrijeđena zarada po dionici u eurima (EUR)</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</si>
  <si>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1-3.2024. godine ostvarila prihode od prodaje državnim institucijama i ostalim društvima u većinskom državnom vlasništvu ili društvima u kojima država ima značajan utjecaj u ukupnom iznosu od 39,5 milijuna eura (1-3. 2023: 36,7 milijuna eura), a koji se većinom odnose na prihode od inženjering poslova, tračničkih vozila te industrijske elektronike.</t>
  </si>
  <si>
    <t>Temeljni (upisani) kapital utvrđen je u nominalnoj vrijednosti u iznosu od 159.471.378 eura (31. prosinca 2023.: 159.471.378 eura) i sastoji se od 2.572.119 dionica nominalne vrijednosti 62 eura. Redovne dionice Društva uvrštene su na Službeno tržište Zagrebačke burze pod oznakom KOEI-R-A. Društvo na 31.03.2024. godine posjeduje 25.732 vlastitih dionica (31.prosinca 2023.: 25.732 dionica).</t>
  </si>
  <si>
    <t>Bankovni krediti osigurani su zalogom nad nekretninama i pokretninama. Sadašnja vrijednost nekretnina na kojima su upisana založna prava iznosi 31.895 tisuća eura, a sadašnja vrijednost pokretnina na kojima su upisana založna prava iznosi 6.715 tisuća eura.</t>
  </si>
  <si>
    <t>Prosječan broj zaposlenih u razdoblju 1-3.2024. godine iznosio je 5.314  (isto razdoblje 2023. godine: 4.840).</t>
  </si>
  <si>
    <t>Konsolidirani financijski izvještaji za razdoblje 1-3. 2024. godine pripremljeni su na temelju istih računovodstvenih politika, prikaza i metoda izračuna koji su se koristili prilikom pripreme godišnjih konsolidiranih financijskih izvještaja Grupe na dan 31. prosinca 2023. godine.</t>
  </si>
  <si>
    <t xml:space="preserve">U razdoblju 1-3.2024. godine Grupa je nabavila 6.526 tisuća eura imovine (1-3.2023.: 5.798 tisuća eura). Trošak amortizacije u razdoblju 1-3.2024. godine iznosio je 4.903 tisuće eura (1-3.2023. godine: 4.937 tisuća eura).  </t>
  </si>
  <si>
    <t>U razdoblju 1-3. 2024. godine Grupa je iskazala vrijednosno usklađenje zaliha u iznosu od 59 tisuća eura (1-3. 2023. godine: 72 tisuće eura).</t>
  </si>
  <si>
    <t>U razdoblju 1-3.2024. godine društva grupe kapitalizirala su plaće u ukupnom iznosu  816 tisuća eura (1-3.2023.: 845 tisuća eura) (neto plaće 488 tisuća eura (1-3.2023.: 503 tisuće eura), porez, prirez i doprinosi iz plaća 219 tisuća eura (1-3.2023.: 230 tisuća eura), te doprinosi na plaću u iznosu od 109 tisuća eura (1-3.2023.: 112 tisuća eura)).</t>
  </si>
  <si>
    <t xml:space="preserve">Na dan 31. ožujka 2024. godine Grupa je imala 5.360 zaposlenika, dok je na dan 31. prosinca 2023. godine imala 5.271 zaposlenika.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</si>
</sst>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
      <sz val="10"/>
      <color theme="1"/>
      <name val="Arial"/>
      <family val="2"/>
      <charset val="238"/>
    </font>
    <font>
      <sz val="8.5"/>
      <color theme="1"/>
      <name val="Arial"/>
      <family val="2"/>
      <charset val="238"/>
    </font>
    <font>
      <sz val="9"/>
      <color theme="1"/>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2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2" fontId="38" fillId="17" borderId="0" xfId="0" applyNumberFormat="1"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8" fillId="17" borderId="2" xfId="0" applyFont="1" applyFill="1" applyBorder="1" applyAlignment="1">
      <alignment horizontal="right"/>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3" fontId="38" fillId="17" borderId="0" xfId="0" applyNumberFormat="1" applyFont="1" applyFill="1" applyAlignment="1">
      <alignment horizontal="right"/>
    </xf>
    <xf numFmtId="3" fontId="38" fillId="17" borderId="0" xfId="0" applyNumberFormat="1" applyFont="1" applyFill="1"/>
    <xf numFmtId="3" fontId="37" fillId="17" borderId="40" xfId="0" applyNumberFormat="1" applyFont="1" applyFill="1" applyBorder="1"/>
    <xf numFmtId="0" fontId="5" fillId="17" borderId="0" xfId="0" applyFont="1" applyFill="1" applyAlignment="1">
      <alignment horizontal="left" wrapText="1"/>
    </xf>
    <xf numFmtId="0" fontId="5" fillId="17" borderId="0" xfId="0" applyFont="1" applyFill="1" applyAlignment="1">
      <alignment vertical="center"/>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8" fillId="18" borderId="0" xfId="0" applyFont="1" applyFill="1" applyAlignment="1">
      <alignment vertical="center"/>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166" fontId="37" fillId="18" borderId="0" xfId="0" applyNumberFormat="1" applyFont="1" applyFill="1"/>
    <xf numFmtId="166" fontId="38" fillId="18" borderId="0" xfId="0" applyNumberFormat="1" applyFont="1" applyFill="1"/>
    <xf numFmtId="166" fontId="37" fillId="18" borderId="2" xfId="0" applyNumberFormat="1" applyFont="1" applyFill="1" applyBorder="1"/>
    <xf numFmtId="166" fontId="37" fillId="18" borderId="1" xfId="0" applyNumberFormat="1" applyFont="1" applyFill="1" applyBorder="1"/>
    <xf numFmtId="166" fontId="37" fillId="18" borderId="39" xfId="0" applyNumberFormat="1" applyFont="1" applyFill="1" applyBorder="1"/>
    <xf numFmtId="166" fontId="37" fillId="18" borderId="40" xfId="0" applyNumberFormat="1" applyFont="1" applyFill="1" applyBorder="1"/>
    <xf numFmtId="166" fontId="0" fillId="0" borderId="0" xfId="0" applyNumberFormat="1"/>
    <xf numFmtId="0" fontId="38" fillId="18" borderId="0" xfId="0" applyFont="1" applyFill="1"/>
    <xf numFmtId="167" fontId="37" fillId="18" borderId="2" xfId="0" applyNumberFormat="1" applyFont="1" applyFill="1" applyBorder="1" applyAlignment="1">
      <alignment vertical="center"/>
    </xf>
    <xf numFmtId="3" fontId="38" fillId="18" borderId="0" xfId="0" applyNumberFormat="1" applyFont="1" applyFill="1" applyAlignment="1">
      <alignment horizontal="right" vertical="center" wrapText="1"/>
    </xf>
    <xf numFmtId="169" fontId="37" fillId="18" borderId="40" xfId="0" applyNumberFormat="1" applyFont="1" applyFill="1" applyBorder="1" applyAlignment="1">
      <alignment vertical="center"/>
    </xf>
    <xf numFmtId="3" fontId="37" fillId="11" borderId="40" xfId="0" applyNumberFormat="1" applyFont="1" applyFill="1" applyBorder="1"/>
    <xf numFmtId="3" fontId="38" fillId="18" borderId="0" xfId="0" applyNumberFormat="1" applyFont="1" applyFill="1"/>
    <xf numFmtId="3" fontId="37" fillId="18" borderId="40" xfId="0" applyNumberFormat="1" applyFont="1" applyFill="1" applyBorder="1"/>
    <xf numFmtId="0" fontId="4" fillId="18" borderId="0" xfId="0" applyFont="1" applyFill="1"/>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38" fillId="18" borderId="0" xfId="0" applyFont="1" applyFill="1" applyAlignment="1">
      <alignment horizontal="right"/>
    </xf>
    <xf numFmtId="3" fontId="38" fillId="17" borderId="2" xfId="0" applyNumberFormat="1" applyFont="1" applyFill="1" applyBorder="1" applyAlignment="1">
      <alignment horizontal="right" wrapText="1"/>
    </xf>
    <xf numFmtId="0" fontId="41" fillId="11" borderId="0" xfId="0" applyFont="1" applyFill="1"/>
    <xf numFmtId="0" fontId="37" fillId="18" borderId="0" xfId="0" applyFont="1" applyFill="1"/>
    <xf numFmtId="168" fontId="37" fillId="18" borderId="40" xfId="0" applyNumberFormat="1" applyFont="1" applyFill="1" applyBorder="1" applyAlignment="1">
      <alignment vertical="center"/>
    </xf>
    <xf numFmtId="3" fontId="38" fillId="11" borderId="0" xfId="0" applyNumberFormat="1" applyFont="1" applyFill="1"/>
    <xf numFmtId="3" fontId="38" fillId="18" borderId="0" xfId="0" applyNumberFormat="1" applyFont="1" applyFill="1" applyAlignment="1">
      <alignment horizontal="right"/>
    </xf>
    <xf numFmtId="41" fontId="38" fillId="18" borderId="0" xfId="0" applyNumberFormat="1" applyFont="1" applyFill="1"/>
    <xf numFmtId="41" fontId="37" fillId="18" borderId="40" xfId="0" applyNumberFormat="1" applyFont="1" applyFill="1" applyBorder="1"/>
    <xf numFmtId="3" fontId="5" fillId="18" borderId="0" xfId="0" applyNumberFormat="1" applyFont="1" applyFill="1"/>
    <xf numFmtId="3" fontId="40" fillId="18" borderId="0" xfId="0" applyNumberFormat="1" applyFont="1" applyFill="1" applyAlignment="1">
      <alignment horizontal="right"/>
    </xf>
    <xf numFmtId="3" fontId="4" fillId="18" borderId="40" xfId="0" applyNumberFormat="1" applyFont="1"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4" fillId="16" borderId="0" xfId="4" applyFont="1" applyFill="1" applyAlignment="1" applyProtection="1">
      <alignment horizontal="right" vertical="center"/>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5" fillId="17" borderId="0" xfId="0" applyFont="1" applyFill="1" applyAlignment="1">
      <alignment vertical="center" wrapText="1"/>
    </xf>
    <xf numFmtId="49" fontId="5" fillId="17" borderId="0" xfId="0" applyNumberFormat="1" applyFont="1" applyFill="1" applyAlignment="1">
      <alignment horizontal="left" vertical="center" wrapText="1"/>
    </xf>
    <xf numFmtId="0" fontId="4" fillId="17" borderId="0" xfId="0" applyFont="1" applyFill="1" applyAlignment="1">
      <alignment horizontal="left" vertical="center"/>
    </xf>
    <xf numFmtId="0" fontId="5" fillId="17" borderId="0" xfId="0" applyFont="1" applyFill="1" applyAlignment="1">
      <alignment horizontal="left" vertical="center" wrapText="1"/>
    </xf>
    <xf numFmtId="0" fontId="5" fillId="11" borderId="0" xfId="0" applyFont="1" applyFill="1" applyAlignment="1">
      <alignment horizontal="left" vertical="center" wrapText="1"/>
    </xf>
    <xf numFmtId="0" fontId="5" fillId="11" borderId="0" xfId="0" applyFont="1" applyFill="1" applyAlignment="1">
      <alignment horizontal="left" wrapText="1"/>
    </xf>
    <xf numFmtId="0" fontId="43" fillId="11" borderId="0" xfId="0" applyFont="1" applyFill="1" applyAlignment="1">
      <alignment horizontal="left" vertical="center" wrapText="1"/>
    </xf>
    <xf numFmtId="0" fontId="5" fillId="18" borderId="0" xfId="0"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7" fillId="18" borderId="2" xfId="0" applyFont="1" applyFill="1" applyBorder="1" applyAlignment="1">
      <alignment horizontal="center" vertical="center" wrapText="1"/>
    </xf>
    <xf numFmtId="0" fontId="38" fillId="18" borderId="0" xfId="0" applyFont="1" applyFill="1" applyAlignment="1">
      <alignment horizontal="left" vertical="center" wrapText="1"/>
    </xf>
    <xf numFmtId="0" fontId="38" fillId="18" borderId="0" xfId="0" applyFont="1" applyFill="1" applyAlignment="1">
      <alignment horizontal="left" vertical="center"/>
    </xf>
    <xf numFmtId="49" fontId="5" fillId="17" borderId="0" xfId="0" applyNumberFormat="1" applyFont="1" applyFill="1" applyAlignment="1">
      <alignment horizontal="left" vertical="top" wrapText="1"/>
    </xf>
    <xf numFmtId="49" fontId="5" fillId="18" borderId="0" xfId="0" applyNumberFormat="1" applyFont="1" applyFill="1" applyAlignment="1">
      <alignment horizontal="left" vertical="center"/>
    </xf>
    <xf numFmtId="0" fontId="42" fillId="0" borderId="0" xfId="0" applyFont="1" applyAlignment="1">
      <alignment horizontal="left" vertical="center" wrapText="1"/>
    </xf>
    <xf numFmtId="0" fontId="38" fillId="11" borderId="0" xfId="0" applyFont="1" applyFill="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2" fillId="11" borderId="0" xfId="0" applyFont="1" applyFill="1" applyAlignment="1">
      <alignment horizontal="left"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0"/>
  <sheetViews>
    <sheetView tabSelected="1" view="pageBreakPreview" zoomScaleNormal="100" zoomScaleSheetLayoutView="100" workbookViewId="0">
      <selection activeCell="J46" sqref="J46"/>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25" t="s">
        <v>307</v>
      </c>
      <c r="B1" s="226"/>
      <c r="C1" s="226"/>
      <c r="D1" s="92"/>
      <c r="E1" s="92"/>
      <c r="F1" s="92"/>
      <c r="G1" s="92"/>
      <c r="H1" s="92"/>
      <c r="I1" s="92"/>
      <c r="J1" s="93"/>
    </row>
    <row r="2" spans="1:20" ht="14.45" customHeight="1" x14ac:dyDescent="0.25">
      <c r="A2" s="227" t="s">
        <v>323</v>
      </c>
      <c r="B2" s="228"/>
      <c r="C2" s="228"/>
      <c r="D2" s="228"/>
      <c r="E2" s="228"/>
      <c r="F2" s="228"/>
      <c r="G2" s="228"/>
      <c r="H2" s="228"/>
      <c r="I2" s="228"/>
      <c r="J2" s="229"/>
      <c r="N2" s="73">
        <v>1</v>
      </c>
    </row>
    <row r="3" spans="1:20" x14ac:dyDescent="0.25">
      <c r="A3" s="94"/>
      <c r="B3" s="95"/>
      <c r="C3" s="95"/>
      <c r="D3" s="95"/>
      <c r="E3" s="95"/>
      <c r="F3" s="95"/>
      <c r="G3" s="95"/>
      <c r="H3" s="95"/>
      <c r="I3" s="95"/>
      <c r="J3" s="96"/>
      <c r="N3" s="73">
        <v>2</v>
      </c>
    </row>
    <row r="4" spans="1:20" ht="33.6" customHeight="1" x14ac:dyDescent="0.25">
      <c r="A4" s="230" t="s">
        <v>308</v>
      </c>
      <c r="B4" s="231"/>
      <c r="C4" s="231"/>
      <c r="D4" s="231"/>
      <c r="E4" s="232">
        <v>45292</v>
      </c>
      <c r="F4" s="233"/>
      <c r="G4" s="99" t="s">
        <v>0</v>
      </c>
      <c r="H4" s="232">
        <v>45382</v>
      </c>
      <c r="I4" s="233"/>
      <c r="J4" s="100"/>
      <c r="N4" s="73">
        <v>3</v>
      </c>
    </row>
    <row r="5" spans="1:20" s="72" customFormat="1" ht="10.15" customHeight="1" x14ac:dyDescent="0.25">
      <c r="A5" s="234"/>
      <c r="B5" s="235"/>
      <c r="C5" s="235"/>
      <c r="D5" s="235"/>
      <c r="E5" s="235"/>
      <c r="F5" s="235"/>
      <c r="G5" s="235"/>
      <c r="H5" s="235"/>
      <c r="I5" s="235"/>
      <c r="J5" s="236"/>
      <c r="N5" s="73">
        <v>4</v>
      </c>
    </row>
    <row r="6" spans="1:20" ht="20.45" customHeight="1" x14ac:dyDescent="0.25">
      <c r="A6" s="97"/>
      <c r="B6" s="101" t="s">
        <v>328</v>
      </c>
      <c r="C6" s="98"/>
      <c r="D6" s="98"/>
      <c r="E6" s="39">
        <v>2024</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1</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244" t="s">
        <v>330</v>
      </c>
      <c r="B10" s="245"/>
      <c r="C10" s="245"/>
      <c r="D10" s="245"/>
      <c r="E10" s="245"/>
      <c r="F10" s="245"/>
      <c r="G10" s="245"/>
      <c r="H10" s="245"/>
      <c r="I10" s="245"/>
      <c r="J10" s="107"/>
    </row>
    <row r="11" spans="1:20" ht="24.6" customHeight="1" x14ac:dyDescent="0.25">
      <c r="A11" s="246" t="s">
        <v>309</v>
      </c>
      <c r="B11" s="247"/>
      <c r="C11" s="239" t="s">
        <v>447</v>
      </c>
      <c r="D11" s="240"/>
      <c r="E11" s="108"/>
      <c r="F11" s="248" t="s">
        <v>331</v>
      </c>
      <c r="G11" s="238"/>
      <c r="H11" s="249" t="s">
        <v>449</v>
      </c>
      <c r="I11" s="250"/>
      <c r="J11" s="110"/>
    </row>
    <row r="12" spans="1:20" ht="14.45" customHeight="1" x14ac:dyDescent="0.25">
      <c r="A12" s="111"/>
      <c r="B12" s="112"/>
      <c r="C12" s="112"/>
      <c r="D12" s="112"/>
      <c r="E12" s="242"/>
      <c r="F12" s="242"/>
      <c r="G12" s="242"/>
      <c r="H12" s="242"/>
      <c r="I12" s="113"/>
      <c r="J12" s="110"/>
    </row>
    <row r="13" spans="1:20" ht="21" customHeight="1" x14ac:dyDescent="0.25">
      <c r="A13" s="237" t="s">
        <v>324</v>
      </c>
      <c r="B13" s="238"/>
      <c r="C13" s="239" t="s">
        <v>448</v>
      </c>
      <c r="D13" s="240"/>
      <c r="E13" s="241"/>
      <c r="F13" s="242"/>
      <c r="G13" s="242"/>
      <c r="H13" s="242"/>
      <c r="I13" s="113"/>
      <c r="J13" s="110"/>
    </row>
    <row r="14" spans="1:20" ht="10.9" customHeight="1" x14ac:dyDescent="0.25">
      <c r="A14" s="108"/>
      <c r="B14" s="113"/>
      <c r="C14" s="88"/>
      <c r="D14" s="88"/>
      <c r="E14" s="243"/>
      <c r="F14" s="243"/>
      <c r="G14" s="243"/>
      <c r="H14" s="243"/>
      <c r="I14" s="112"/>
      <c r="J14" s="115"/>
    </row>
    <row r="15" spans="1:20" ht="22.9" customHeight="1" x14ac:dyDescent="0.25">
      <c r="A15" s="237" t="s">
        <v>310</v>
      </c>
      <c r="B15" s="238"/>
      <c r="C15" s="239" t="s">
        <v>450</v>
      </c>
      <c r="D15" s="240"/>
      <c r="E15" s="257"/>
      <c r="F15" s="258"/>
      <c r="G15" s="109" t="s">
        <v>332</v>
      </c>
      <c r="H15" s="249" t="s">
        <v>452</v>
      </c>
      <c r="I15" s="250"/>
      <c r="J15" s="117"/>
    </row>
    <row r="16" spans="1:20" ht="10.9" customHeight="1" x14ac:dyDescent="0.25">
      <c r="A16" s="108"/>
      <c r="B16" s="113"/>
      <c r="C16" s="112"/>
      <c r="D16" s="112"/>
      <c r="E16" s="243"/>
      <c r="F16" s="243"/>
      <c r="G16" s="259"/>
      <c r="H16" s="259"/>
      <c r="I16" s="112"/>
      <c r="J16" s="115"/>
    </row>
    <row r="17" spans="1:10" ht="22.9" customHeight="1" x14ac:dyDescent="0.25">
      <c r="A17" s="114"/>
      <c r="B17" s="109" t="s">
        <v>333</v>
      </c>
      <c r="C17" s="239" t="s">
        <v>451</v>
      </c>
      <c r="D17" s="240"/>
      <c r="E17" s="116"/>
      <c r="F17" s="116"/>
      <c r="G17" s="116"/>
      <c r="H17" s="116"/>
      <c r="I17" s="116"/>
      <c r="J17" s="117"/>
    </row>
    <row r="18" spans="1:10" x14ac:dyDescent="0.25">
      <c r="A18" s="251"/>
      <c r="B18" s="252"/>
      <c r="C18" s="243"/>
      <c r="D18" s="243"/>
      <c r="E18" s="243"/>
      <c r="F18" s="243"/>
      <c r="G18" s="243"/>
      <c r="H18" s="243"/>
      <c r="I18" s="112"/>
      <c r="J18" s="115"/>
    </row>
    <row r="19" spans="1:10" x14ac:dyDescent="0.25">
      <c r="A19" s="246" t="s">
        <v>311</v>
      </c>
      <c r="B19" s="253"/>
      <c r="C19" s="254" t="s">
        <v>453</v>
      </c>
      <c r="D19" s="255"/>
      <c r="E19" s="255"/>
      <c r="F19" s="255"/>
      <c r="G19" s="255"/>
      <c r="H19" s="255"/>
      <c r="I19" s="255"/>
      <c r="J19" s="256"/>
    </row>
    <row r="20" spans="1:10" x14ac:dyDescent="0.25">
      <c r="A20" s="111"/>
      <c r="B20" s="112"/>
      <c r="C20" s="118"/>
      <c r="D20" s="112"/>
      <c r="E20" s="243"/>
      <c r="F20" s="243"/>
      <c r="G20" s="243"/>
      <c r="H20" s="243"/>
      <c r="I20" s="112"/>
      <c r="J20" s="115"/>
    </row>
    <row r="21" spans="1:10" x14ac:dyDescent="0.25">
      <c r="A21" s="246" t="s">
        <v>312</v>
      </c>
      <c r="B21" s="253"/>
      <c r="C21" s="249">
        <v>10000</v>
      </c>
      <c r="D21" s="250"/>
      <c r="E21" s="243"/>
      <c r="F21" s="243"/>
      <c r="G21" s="254" t="s">
        <v>454</v>
      </c>
      <c r="H21" s="255"/>
      <c r="I21" s="255"/>
      <c r="J21" s="256"/>
    </row>
    <row r="22" spans="1:10" x14ac:dyDescent="0.25">
      <c r="A22" s="111"/>
      <c r="B22" s="112"/>
      <c r="C22" s="112"/>
      <c r="D22" s="112"/>
      <c r="E22" s="243"/>
      <c r="F22" s="243"/>
      <c r="G22" s="243"/>
      <c r="H22" s="243"/>
      <c r="I22" s="112"/>
      <c r="J22" s="115"/>
    </row>
    <row r="23" spans="1:10" x14ac:dyDescent="0.25">
      <c r="A23" s="246" t="s">
        <v>313</v>
      </c>
      <c r="B23" s="253"/>
      <c r="C23" s="254" t="s">
        <v>455</v>
      </c>
      <c r="D23" s="255"/>
      <c r="E23" s="255"/>
      <c r="F23" s="255"/>
      <c r="G23" s="255"/>
      <c r="H23" s="255"/>
      <c r="I23" s="255"/>
      <c r="J23" s="256"/>
    </row>
    <row r="24" spans="1:10" x14ac:dyDescent="0.25">
      <c r="A24" s="111"/>
      <c r="B24" s="112"/>
      <c r="C24" s="88"/>
      <c r="D24" s="112"/>
      <c r="E24" s="243"/>
      <c r="F24" s="243"/>
      <c r="G24" s="243"/>
      <c r="H24" s="243"/>
      <c r="I24" s="112"/>
      <c r="J24" s="115"/>
    </row>
    <row r="25" spans="1:10" x14ac:dyDescent="0.25">
      <c r="A25" s="246" t="s">
        <v>314</v>
      </c>
      <c r="B25" s="253"/>
      <c r="C25" s="261" t="s">
        <v>456</v>
      </c>
      <c r="D25" s="262"/>
      <c r="E25" s="262"/>
      <c r="F25" s="262"/>
      <c r="G25" s="262"/>
      <c r="H25" s="262"/>
      <c r="I25" s="262"/>
      <c r="J25" s="263"/>
    </row>
    <row r="26" spans="1:10" x14ac:dyDescent="0.25">
      <c r="A26" s="111"/>
      <c r="B26" s="112"/>
      <c r="C26" s="118"/>
      <c r="D26" s="112"/>
      <c r="E26" s="243"/>
      <c r="F26" s="243"/>
      <c r="G26" s="243"/>
      <c r="H26" s="243"/>
      <c r="I26" s="112"/>
      <c r="J26" s="115"/>
    </row>
    <row r="27" spans="1:10" x14ac:dyDescent="0.25">
      <c r="A27" s="246" t="s">
        <v>315</v>
      </c>
      <c r="B27" s="253"/>
      <c r="C27" s="261" t="s">
        <v>457</v>
      </c>
      <c r="D27" s="262"/>
      <c r="E27" s="262"/>
      <c r="F27" s="262"/>
      <c r="G27" s="262"/>
      <c r="H27" s="262"/>
      <c r="I27" s="262"/>
      <c r="J27" s="263"/>
    </row>
    <row r="28" spans="1:10" ht="13.9" customHeight="1" x14ac:dyDescent="0.25">
      <c r="A28" s="111"/>
      <c r="B28" s="112"/>
      <c r="C28" s="118"/>
      <c r="D28" s="112"/>
      <c r="E28" s="243"/>
      <c r="F28" s="243"/>
      <c r="G28" s="243"/>
      <c r="H28" s="243"/>
      <c r="I28" s="112"/>
      <c r="J28" s="115"/>
    </row>
    <row r="29" spans="1:10" ht="22.9" customHeight="1" x14ac:dyDescent="0.25">
      <c r="A29" s="237" t="s">
        <v>325</v>
      </c>
      <c r="B29" s="253"/>
      <c r="C29" s="41">
        <v>5360</v>
      </c>
      <c r="D29" s="119"/>
      <c r="E29" s="260"/>
      <c r="F29" s="260"/>
      <c r="G29" s="260"/>
      <c r="H29" s="260"/>
      <c r="I29" s="120"/>
      <c r="J29" s="121"/>
    </row>
    <row r="30" spans="1:10" x14ac:dyDescent="0.25">
      <c r="A30" s="111"/>
      <c r="B30" s="112"/>
      <c r="C30" s="209"/>
      <c r="D30" s="112"/>
      <c r="E30" s="243"/>
      <c r="F30" s="243"/>
      <c r="G30" s="243"/>
      <c r="H30" s="243"/>
      <c r="I30" s="120"/>
      <c r="J30" s="121"/>
    </row>
    <row r="31" spans="1:10" x14ac:dyDescent="0.25">
      <c r="A31" s="246" t="s">
        <v>316</v>
      </c>
      <c r="B31" s="253"/>
      <c r="C31" s="41" t="s">
        <v>336</v>
      </c>
      <c r="D31" s="264" t="s">
        <v>334</v>
      </c>
      <c r="E31" s="265"/>
      <c r="F31" s="265"/>
      <c r="G31" s="265"/>
      <c r="H31" s="112"/>
      <c r="I31" s="122" t="s">
        <v>335</v>
      </c>
      <c r="J31" s="123" t="s">
        <v>336</v>
      </c>
    </row>
    <row r="32" spans="1:10" x14ac:dyDescent="0.25">
      <c r="A32" s="246"/>
      <c r="B32" s="253"/>
      <c r="C32" s="124"/>
      <c r="D32" s="99"/>
      <c r="E32" s="258"/>
      <c r="F32" s="258"/>
      <c r="G32" s="258"/>
      <c r="H32" s="258"/>
      <c r="I32" s="120"/>
      <c r="J32" s="121"/>
    </row>
    <row r="33" spans="1:10" x14ac:dyDescent="0.25">
      <c r="A33" s="246" t="s">
        <v>326</v>
      </c>
      <c r="B33" s="253"/>
      <c r="C33" s="40" t="s">
        <v>338</v>
      </c>
      <c r="D33" s="264" t="s">
        <v>337</v>
      </c>
      <c r="E33" s="265"/>
      <c r="F33" s="265"/>
      <c r="G33" s="265"/>
      <c r="H33" s="116"/>
      <c r="I33" s="122" t="s">
        <v>338</v>
      </c>
      <c r="J33" s="123" t="s">
        <v>339</v>
      </c>
    </row>
    <row r="34" spans="1:10" x14ac:dyDescent="0.25">
      <c r="A34" s="111"/>
      <c r="B34" s="112"/>
      <c r="C34" s="112"/>
      <c r="D34" s="112"/>
      <c r="E34" s="243"/>
      <c r="F34" s="243"/>
      <c r="G34" s="243"/>
      <c r="H34" s="243"/>
      <c r="I34" s="112"/>
      <c r="J34" s="115"/>
    </row>
    <row r="35" spans="1:10" x14ac:dyDescent="0.25">
      <c r="A35" s="264" t="s">
        <v>327</v>
      </c>
      <c r="B35" s="265"/>
      <c r="C35" s="265"/>
      <c r="D35" s="265"/>
      <c r="E35" s="265" t="s">
        <v>317</v>
      </c>
      <c r="F35" s="265"/>
      <c r="G35" s="265"/>
      <c r="H35" s="265"/>
      <c r="I35" s="265"/>
      <c r="J35" s="125" t="s">
        <v>318</v>
      </c>
    </row>
    <row r="36" spans="1:10" x14ac:dyDescent="0.25">
      <c r="A36" s="111"/>
      <c r="B36" s="112"/>
      <c r="C36" s="112"/>
      <c r="D36" s="112"/>
      <c r="E36" s="243"/>
      <c r="F36" s="243"/>
      <c r="G36" s="243"/>
      <c r="H36" s="243"/>
      <c r="I36" s="112"/>
      <c r="J36" s="121"/>
    </row>
    <row r="37" spans="1:10" x14ac:dyDescent="0.25">
      <c r="A37" s="266" t="s">
        <v>458</v>
      </c>
      <c r="B37" s="267"/>
      <c r="C37" s="267"/>
      <c r="D37" s="268"/>
      <c r="E37" s="269" t="s">
        <v>459</v>
      </c>
      <c r="F37" s="270"/>
      <c r="G37" s="270"/>
      <c r="H37" s="270"/>
      <c r="I37" s="271"/>
      <c r="J37" s="89">
        <v>1343068</v>
      </c>
    </row>
    <row r="38" spans="1:10" x14ac:dyDescent="0.25">
      <c r="A38" s="78"/>
      <c r="B38" s="88"/>
      <c r="C38" s="91"/>
      <c r="D38" s="272"/>
      <c r="E38" s="272"/>
      <c r="F38" s="272"/>
      <c r="G38" s="272"/>
      <c r="H38" s="272"/>
      <c r="I38" s="272"/>
      <c r="J38" s="79"/>
    </row>
    <row r="39" spans="1:10" x14ac:dyDescent="0.25">
      <c r="A39" s="266" t="s">
        <v>460</v>
      </c>
      <c r="B39" s="267"/>
      <c r="C39" s="267"/>
      <c r="D39" s="268"/>
      <c r="E39" s="269" t="s">
        <v>459</v>
      </c>
      <c r="F39" s="270"/>
      <c r="G39" s="270"/>
      <c r="H39" s="270"/>
      <c r="I39" s="271"/>
      <c r="J39" s="40">
        <v>3645363</v>
      </c>
    </row>
    <row r="40" spans="1:10" x14ac:dyDescent="0.25">
      <c r="A40" s="78"/>
      <c r="B40" s="88"/>
      <c r="C40" s="91"/>
      <c r="D40" s="90"/>
      <c r="E40" s="272"/>
      <c r="F40" s="272"/>
      <c r="G40" s="272"/>
      <c r="H40" s="272"/>
      <c r="I40" s="87"/>
      <c r="J40" s="79"/>
    </row>
    <row r="41" spans="1:10" x14ac:dyDescent="0.25">
      <c r="A41" s="266" t="s">
        <v>461</v>
      </c>
      <c r="B41" s="267"/>
      <c r="C41" s="267"/>
      <c r="D41" s="268"/>
      <c r="E41" s="269" t="s">
        <v>459</v>
      </c>
      <c r="F41" s="270"/>
      <c r="G41" s="270"/>
      <c r="H41" s="270"/>
      <c r="I41" s="271"/>
      <c r="J41" s="40">
        <v>3282899</v>
      </c>
    </row>
    <row r="42" spans="1:10" x14ac:dyDescent="0.25">
      <c r="A42" s="78"/>
      <c r="B42" s="88"/>
      <c r="C42" s="91"/>
      <c r="D42" s="90"/>
      <c r="E42" s="272"/>
      <c r="F42" s="272"/>
      <c r="G42" s="272"/>
      <c r="H42" s="272"/>
      <c r="I42" s="87"/>
      <c r="J42" s="79"/>
    </row>
    <row r="43" spans="1:10" x14ac:dyDescent="0.25">
      <c r="A43" s="266" t="s">
        <v>462</v>
      </c>
      <c r="B43" s="267"/>
      <c r="C43" s="267"/>
      <c r="D43" s="268"/>
      <c r="E43" s="269" t="s">
        <v>459</v>
      </c>
      <c r="F43" s="270"/>
      <c r="G43" s="270"/>
      <c r="H43" s="270"/>
      <c r="I43" s="271"/>
      <c r="J43" s="40">
        <v>3282678</v>
      </c>
    </row>
    <row r="44" spans="1:10" x14ac:dyDescent="0.25">
      <c r="A44" s="137"/>
      <c r="B44" s="138"/>
      <c r="C44" s="274"/>
      <c r="D44" s="274"/>
      <c r="E44" s="274"/>
      <c r="F44" s="274"/>
      <c r="G44" s="274"/>
      <c r="H44" s="274"/>
      <c r="I44" s="274"/>
      <c r="J44" s="139"/>
    </row>
    <row r="45" spans="1:10" x14ac:dyDescent="0.25">
      <c r="A45" s="266" t="s">
        <v>463</v>
      </c>
      <c r="B45" s="267"/>
      <c r="C45" s="267"/>
      <c r="D45" s="268"/>
      <c r="E45" s="269" t="s">
        <v>459</v>
      </c>
      <c r="F45" s="270"/>
      <c r="G45" s="270"/>
      <c r="H45" s="270"/>
      <c r="I45" s="271" t="s">
        <v>459</v>
      </c>
      <c r="J45" s="40">
        <v>1356216</v>
      </c>
    </row>
    <row r="46" spans="1:10" x14ac:dyDescent="0.25">
      <c r="A46" s="80"/>
      <c r="B46" s="91"/>
      <c r="C46" s="91"/>
      <c r="D46" s="91"/>
      <c r="E46" s="88"/>
      <c r="F46" s="88"/>
      <c r="G46" s="91"/>
      <c r="H46" s="91"/>
      <c r="I46" s="91"/>
      <c r="J46" s="79"/>
    </row>
    <row r="47" spans="1:10" x14ac:dyDescent="0.25">
      <c r="A47" s="134" t="s">
        <v>465</v>
      </c>
      <c r="B47" s="135"/>
      <c r="C47" s="135"/>
      <c r="D47" s="136"/>
      <c r="E47" s="131"/>
      <c r="F47" s="132"/>
      <c r="G47" s="132"/>
      <c r="H47" s="132"/>
      <c r="I47" s="133" t="s">
        <v>459</v>
      </c>
      <c r="J47" s="40">
        <v>2435071</v>
      </c>
    </row>
    <row r="48" spans="1:10" x14ac:dyDescent="0.25">
      <c r="A48" s="80"/>
      <c r="B48" s="91"/>
      <c r="C48" s="91"/>
      <c r="D48" s="88"/>
      <c r="E48" s="88"/>
      <c r="F48" s="88"/>
      <c r="G48" s="91"/>
      <c r="H48" s="91"/>
      <c r="I48" s="88"/>
      <c r="J48" s="79"/>
    </row>
    <row r="49" spans="1:10" x14ac:dyDescent="0.25">
      <c r="A49" s="134" t="s">
        <v>466</v>
      </c>
      <c r="B49" s="135"/>
      <c r="C49" s="135"/>
      <c r="D49" s="136"/>
      <c r="E49" s="131"/>
      <c r="F49" s="132"/>
      <c r="G49" s="132"/>
      <c r="H49" s="132"/>
      <c r="I49" s="133" t="s">
        <v>459</v>
      </c>
      <c r="J49" s="40">
        <v>3654656</v>
      </c>
    </row>
    <row r="50" spans="1:10" x14ac:dyDescent="0.25">
      <c r="A50" s="140"/>
      <c r="B50" s="141"/>
      <c r="C50" s="141"/>
      <c r="D50" s="141"/>
      <c r="E50" s="141"/>
      <c r="F50" s="141"/>
      <c r="G50" s="141"/>
      <c r="H50" s="141"/>
      <c r="I50" s="141"/>
      <c r="J50" s="142"/>
    </row>
    <row r="51" spans="1:10" x14ac:dyDescent="0.25">
      <c r="A51" s="134" t="s">
        <v>467</v>
      </c>
      <c r="B51" s="135"/>
      <c r="C51" s="135"/>
      <c r="D51" s="136"/>
      <c r="E51" s="131" t="s">
        <v>464</v>
      </c>
      <c r="F51" s="132"/>
      <c r="G51" s="132"/>
      <c r="H51" s="132"/>
      <c r="I51" s="133" t="s">
        <v>459</v>
      </c>
      <c r="J51" s="40">
        <v>3654664</v>
      </c>
    </row>
    <row r="52" spans="1:10" x14ac:dyDescent="0.25">
      <c r="A52" s="80"/>
      <c r="B52" s="91"/>
      <c r="C52" s="91"/>
      <c r="D52" s="88"/>
      <c r="E52" s="88"/>
      <c r="F52" s="88"/>
      <c r="G52" s="91"/>
      <c r="H52" s="91"/>
      <c r="I52" s="88"/>
      <c r="J52" s="79"/>
    </row>
    <row r="53" spans="1:10" x14ac:dyDescent="0.25">
      <c r="A53" s="134" t="s">
        <v>468</v>
      </c>
      <c r="B53" s="131"/>
      <c r="C53" s="135"/>
      <c r="D53" s="135"/>
      <c r="E53" s="131" t="s">
        <v>464</v>
      </c>
      <c r="F53" s="132"/>
      <c r="G53" s="132"/>
      <c r="H53" s="132"/>
      <c r="I53" s="133" t="s">
        <v>459</v>
      </c>
      <c r="J53" s="40">
        <v>3641287</v>
      </c>
    </row>
    <row r="54" spans="1:10" x14ac:dyDescent="0.25">
      <c r="A54" s="80"/>
      <c r="B54" s="91"/>
      <c r="C54" s="91"/>
      <c r="D54" s="88"/>
      <c r="E54" s="259"/>
      <c r="F54" s="259"/>
      <c r="G54" s="275"/>
      <c r="H54" s="275"/>
      <c r="I54" s="88"/>
      <c r="J54" s="79"/>
    </row>
    <row r="55" spans="1:10" x14ac:dyDescent="0.25">
      <c r="A55" s="134" t="s">
        <v>469</v>
      </c>
      <c r="B55" s="135"/>
      <c r="C55" s="135"/>
      <c r="D55" s="136"/>
      <c r="E55" s="131" t="s">
        <v>464</v>
      </c>
      <c r="F55" s="132"/>
      <c r="G55" s="132"/>
      <c r="H55" s="132"/>
      <c r="I55" s="133" t="s">
        <v>459</v>
      </c>
      <c r="J55" s="40">
        <v>3282660</v>
      </c>
    </row>
    <row r="56" spans="1:10" x14ac:dyDescent="0.25">
      <c r="A56" s="80"/>
      <c r="B56" s="91"/>
      <c r="C56" s="91"/>
      <c r="D56" s="88"/>
      <c r="E56" s="88"/>
      <c r="F56" s="88"/>
      <c r="G56" s="91"/>
      <c r="H56" s="91"/>
      <c r="I56" s="88"/>
      <c r="J56" s="79"/>
    </row>
    <row r="57" spans="1:10" x14ac:dyDescent="0.25">
      <c r="A57" s="134" t="s">
        <v>470</v>
      </c>
      <c r="B57" s="135"/>
      <c r="C57" s="135"/>
      <c r="D57" s="136"/>
      <c r="E57" s="131" t="s">
        <v>464</v>
      </c>
      <c r="F57" s="132"/>
      <c r="G57" s="132"/>
      <c r="H57" s="132"/>
      <c r="I57" s="133" t="s">
        <v>459</v>
      </c>
      <c r="J57" s="40">
        <v>3654354</v>
      </c>
    </row>
    <row r="58" spans="1:10" x14ac:dyDescent="0.25">
      <c r="A58" s="80"/>
      <c r="B58" s="91"/>
      <c r="C58" s="91"/>
      <c r="D58" s="88"/>
      <c r="E58" s="88"/>
      <c r="F58" s="88"/>
      <c r="G58" s="91"/>
      <c r="H58" s="91"/>
      <c r="I58" s="88"/>
      <c r="J58" s="79"/>
    </row>
    <row r="59" spans="1:10" x14ac:dyDescent="0.25">
      <c r="A59" s="134" t="s">
        <v>471</v>
      </c>
      <c r="B59" s="135"/>
      <c r="C59" s="135"/>
      <c r="D59" s="136"/>
      <c r="E59" s="131" t="s">
        <v>464</v>
      </c>
      <c r="F59" s="132"/>
      <c r="G59" s="132"/>
      <c r="H59" s="132"/>
      <c r="I59" s="133" t="s">
        <v>459</v>
      </c>
      <c r="J59" s="40">
        <v>1114328</v>
      </c>
    </row>
    <row r="60" spans="1:10" x14ac:dyDescent="0.25">
      <c r="A60" s="80"/>
      <c r="B60" s="91"/>
      <c r="C60" s="91"/>
      <c r="D60" s="88"/>
      <c r="E60" s="88"/>
      <c r="F60" s="88"/>
      <c r="G60" s="91"/>
      <c r="H60" s="91"/>
      <c r="I60" s="88"/>
      <c r="J60" s="79"/>
    </row>
    <row r="61" spans="1:10" x14ac:dyDescent="0.25">
      <c r="A61" s="134" t="s">
        <v>472</v>
      </c>
      <c r="B61" s="135"/>
      <c r="C61" s="135"/>
      <c r="D61" s="136"/>
      <c r="E61" s="131"/>
      <c r="F61" s="132"/>
      <c r="G61" s="132"/>
      <c r="H61" s="132"/>
      <c r="I61" s="133" t="s">
        <v>459</v>
      </c>
      <c r="J61" s="40">
        <v>5423392</v>
      </c>
    </row>
    <row r="62" spans="1:10" x14ac:dyDescent="0.25">
      <c r="A62" s="80"/>
      <c r="B62" s="91"/>
      <c r="C62" s="91"/>
      <c r="D62" s="88"/>
      <c r="E62" s="88"/>
      <c r="F62" s="88"/>
      <c r="G62" s="91"/>
      <c r="H62" s="91"/>
      <c r="I62" s="88"/>
      <c r="J62" s="79"/>
    </row>
    <row r="63" spans="1:10" x14ac:dyDescent="0.25">
      <c r="A63" s="134" t="s">
        <v>473</v>
      </c>
      <c r="B63" s="135"/>
      <c r="C63" s="135"/>
      <c r="D63" s="136"/>
      <c r="E63" s="131"/>
      <c r="F63" s="132"/>
      <c r="G63" s="132"/>
      <c r="H63" s="132"/>
      <c r="I63" s="133" t="s">
        <v>459</v>
      </c>
      <c r="J63" s="40">
        <v>5478421</v>
      </c>
    </row>
    <row r="64" spans="1:10" x14ac:dyDescent="0.25">
      <c r="A64" s="80"/>
      <c r="B64" s="91"/>
      <c r="C64" s="91"/>
      <c r="D64" s="88"/>
      <c r="E64" s="88"/>
      <c r="F64" s="88"/>
      <c r="G64" s="91"/>
      <c r="H64" s="91"/>
      <c r="I64" s="88"/>
      <c r="J64" s="79"/>
    </row>
    <row r="65" spans="1:10" x14ac:dyDescent="0.25">
      <c r="A65" s="266" t="s">
        <v>479</v>
      </c>
      <c r="B65" s="267"/>
      <c r="C65" s="267"/>
      <c r="D65" s="268"/>
      <c r="E65" s="269" t="s">
        <v>459</v>
      </c>
      <c r="F65" s="270"/>
      <c r="G65" s="270"/>
      <c r="H65" s="270"/>
      <c r="I65" s="271" t="s">
        <v>459</v>
      </c>
      <c r="J65" s="40">
        <v>5853184</v>
      </c>
    </row>
    <row r="66" spans="1:10" x14ac:dyDescent="0.25">
      <c r="A66" s="126"/>
      <c r="B66" s="118"/>
      <c r="C66" s="118"/>
      <c r="D66" s="112"/>
      <c r="E66" s="243"/>
      <c r="F66" s="243"/>
      <c r="G66" s="273"/>
      <c r="H66" s="273"/>
      <c r="I66" s="112"/>
      <c r="J66" s="127" t="s">
        <v>340</v>
      </c>
    </row>
    <row r="67" spans="1:10" x14ac:dyDescent="0.25">
      <c r="A67" s="126"/>
      <c r="B67" s="118"/>
      <c r="C67" s="118"/>
      <c r="D67" s="112"/>
      <c r="E67" s="243"/>
      <c r="F67" s="243"/>
      <c r="G67" s="273"/>
      <c r="H67" s="273"/>
      <c r="I67" s="112"/>
      <c r="J67" s="127" t="s">
        <v>341</v>
      </c>
    </row>
    <row r="68" spans="1:10" ht="14.45" customHeight="1" x14ac:dyDescent="0.25">
      <c r="A68" s="237" t="s">
        <v>319</v>
      </c>
      <c r="B68" s="248"/>
      <c r="C68" s="249" t="s">
        <v>341</v>
      </c>
      <c r="D68" s="250"/>
      <c r="E68" s="280" t="s">
        <v>342</v>
      </c>
      <c r="F68" s="281"/>
      <c r="G68" s="254"/>
      <c r="H68" s="255"/>
      <c r="I68" s="255"/>
      <c r="J68" s="256"/>
    </row>
    <row r="69" spans="1:10" x14ac:dyDescent="0.25">
      <c r="A69" s="126"/>
      <c r="B69" s="118"/>
      <c r="C69" s="273"/>
      <c r="D69" s="273"/>
      <c r="E69" s="243"/>
      <c r="F69" s="243"/>
      <c r="G69" s="282" t="s">
        <v>343</v>
      </c>
      <c r="H69" s="282"/>
      <c r="I69" s="282"/>
      <c r="J69" s="104"/>
    </row>
    <row r="70" spans="1:10" ht="13.9" customHeight="1" x14ac:dyDescent="0.25">
      <c r="A70" s="237" t="s">
        <v>320</v>
      </c>
      <c r="B70" s="248"/>
      <c r="C70" s="254" t="s">
        <v>474</v>
      </c>
      <c r="D70" s="255"/>
      <c r="E70" s="255"/>
      <c r="F70" s="255"/>
      <c r="G70" s="255"/>
      <c r="H70" s="255"/>
      <c r="I70" s="255"/>
      <c r="J70" s="256"/>
    </row>
    <row r="71" spans="1:10" x14ac:dyDescent="0.25">
      <c r="A71" s="111"/>
      <c r="B71" s="112"/>
      <c r="C71" s="260" t="s">
        <v>321</v>
      </c>
      <c r="D71" s="260"/>
      <c r="E71" s="260"/>
      <c r="F71" s="260"/>
      <c r="G71" s="260"/>
      <c r="H71" s="260"/>
      <c r="I71" s="260"/>
      <c r="J71" s="115"/>
    </row>
    <row r="72" spans="1:10" x14ac:dyDescent="0.25">
      <c r="A72" s="237" t="s">
        <v>322</v>
      </c>
      <c r="B72" s="248"/>
      <c r="C72" s="276" t="s">
        <v>475</v>
      </c>
      <c r="D72" s="277"/>
      <c r="E72" s="278"/>
      <c r="F72" s="243"/>
      <c r="G72" s="243"/>
      <c r="H72" s="265"/>
      <c r="I72" s="265"/>
      <c r="J72" s="279"/>
    </row>
    <row r="73" spans="1:10" x14ac:dyDescent="0.25">
      <c r="A73" s="111"/>
      <c r="B73" s="112"/>
      <c r="C73" s="118"/>
      <c r="D73" s="112"/>
      <c r="E73" s="243"/>
      <c r="F73" s="243"/>
      <c r="G73" s="243"/>
      <c r="H73" s="243"/>
      <c r="I73" s="112"/>
      <c r="J73" s="115"/>
    </row>
    <row r="74" spans="1:10" ht="14.45" customHeight="1" x14ac:dyDescent="0.25">
      <c r="A74" s="237" t="s">
        <v>314</v>
      </c>
      <c r="B74" s="248"/>
      <c r="C74" s="283" t="s">
        <v>476</v>
      </c>
      <c r="D74" s="284"/>
      <c r="E74" s="284"/>
      <c r="F74" s="284"/>
      <c r="G74" s="284"/>
      <c r="H74" s="284"/>
      <c r="I74" s="284"/>
      <c r="J74" s="285"/>
    </row>
    <row r="75" spans="1:10" x14ac:dyDescent="0.25">
      <c r="A75" s="111"/>
      <c r="B75" s="112"/>
      <c r="C75" s="112"/>
      <c r="D75" s="112"/>
      <c r="E75" s="243"/>
      <c r="F75" s="243"/>
      <c r="G75" s="243"/>
      <c r="H75" s="243"/>
      <c r="I75" s="112"/>
      <c r="J75" s="115"/>
    </row>
    <row r="76" spans="1:10" x14ac:dyDescent="0.25">
      <c r="A76" s="237" t="s">
        <v>344</v>
      </c>
      <c r="B76" s="248"/>
      <c r="C76" s="283" t="s">
        <v>477</v>
      </c>
      <c r="D76" s="284"/>
      <c r="E76" s="284"/>
      <c r="F76" s="284"/>
      <c r="G76" s="284"/>
      <c r="H76" s="284"/>
      <c r="I76" s="284"/>
      <c r="J76" s="285"/>
    </row>
    <row r="77" spans="1:10" ht="14.45" customHeight="1" x14ac:dyDescent="0.25">
      <c r="A77" s="111"/>
      <c r="B77" s="112"/>
      <c r="C77" s="286" t="s">
        <v>345</v>
      </c>
      <c r="D77" s="286"/>
      <c r="E77" s="286"/>
      <c r="F77" s="286"/>
      <c r="G77" s="112"/>
      <c r="H77" s="112"/>
      <c r="I77" s="112"/>
      <c r="J77" s="115"/>
    </row>
    <row r="78" spans="1:10" x14ac:dyDescent="0.25">
      <c r="A78" s="237" t="s">
        <v>346</v>
      </c>
      <c r="B78" s="248"/>
      <c r="C78" s="283" t="s">
        <v>478</v>
      </c>
      <c r="D78" s="284"/>
      <c r="E78" s="284"/>
      <c r="F78" s="284"/>
      <c r="G78" s="284"/>
      <c r="H78" s="284"/>
      <c r="I78" s="284"/>
      <c r="J78" s="285"/>
    </row>
    <row r="79" spans="1:10" ht="14.45" customHeight="1" x14ac:dyDescent="0.25">
      <c r="A79" s="128"/>
      <c r="B79" s="129"/>
      <c r="C79" s="287" t="s">
        <v>347</v>
      </c>
      <c r="D79" s="287"/>
      <c r="E79" s="287"/>
      <c r="F79" s="287"/>
      <c r="G79" s="287"/>
      <c r="H79" s="129"/>
      <c r="I79" s="129"/>
      <c r="J79" s="130"/>
    </row>
    <row r="86" ht="27" customHeight="1" x14ac:dyDescent="0.25"/>
    <row r="9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76:B76"/>
    <mergeCell ref="C76:J76"/>
    <mergeCell ref="C77:F77"/>
    <mergeCell ref="A78:B78"/>
    <mergeCell ref="C78:J78"/>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65:D65"/>
    <mergeCell ref="E65:I65"/>
    <mergeCell ref="E66:F66"/>
    <mergeCell ref="G66:H66"/>
    <mergeCell ref="E67:F67"/>
    <mergeCell ref="G67:H67"/>
    <mergeCell ref="C44:D44"/>
    <mergeCell ref="E44:F44"/>
    <mergeCell ref="G44:I44"/>
    <mergeCell ref="A45:D45"/>
    <mergeCell ref="E45:I45"/>
    <mergeCell ref="E54:F54"/>
    <mergeCell ref="G54:H54"/>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8:D68" xr:uid="{00000000-0002-0000-0000-000000000000}">
      <formula1>$J$66:$J$67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74" zoomScale="110" zoomScaleNormal="100" zoomScaleSheetLayoutView="110" workbookViewId="0">
      <selection activeCell="I124" sqref="I124"/>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1" t="s">
        <v>1</v>
      </c>
      <c r="B1" s="292"/>
      <c r="C1" s="292"/>
      <c r="D1" s="292"/>
      <c r="E1" s="292"/>
      <c r="F1" s="292"/>
      <c r="G1" s="292"/>
      <c r="H1" s="292"/>
      <c r="I1" s="292"/>
    </row>
    <row r="2" spans="1:9" x14ac:dyDescent="0.2">
      <c r="A2" s="293" t="s">
        <v>579</v>
      </c>
      <c r="B2" s="294"/>
      <c r="C2" s="294"/>
      <c r="D2" s="294"/>
      <c r="E2" s="294"/>
      <c r="F2" s="294"/>
      <c r="G2" s="294"/>
      <c r="H2" s="294"/>
      <c r="I2" s="294"/>
    </row>
    <row r="3" spans="1:9" x14ac:dyDescent="0.2">
      <c r="A3" s="295" t="s">
        <v>446</v>
      </c>
      <c r="B3" s="295"/>
      <c r="C3" s="295"/>
      <c r="D3" s="295"/>
      <c r="E3" s="295"/>
      <c r="F3" s="295"/>
      <c r="G3" s="295"/>
      <c r="H3" s="295"/>
      <c r="I3" s="295"/>
    </row>
    <row r="4" spans="1:9" x14ac:dyDescent="0.2">
      <c r="A4" s="296" t="s">
        <v>480</v>
      </c>
      <c r="B4" s="297"/>
      <c r="C4" s="297"/>
      <c r="D4" s="297"/>
      <c r="E4" s="297"/>
      <c r="F4" s="297"/>
      <c r="G4" s="297"/>
      <c r="H4" s="297"/>
      <c r="I4" s="298"/>
    </row>
    <row r="5" spans="1:9" ht="45" x14ac:dyDescent="0.2">
      <c r="A5" s="301" t="s">
        <v>2</v>
      </c>
      <c r="B5" s="302"/>
      <c r="C5" s="302"/>
      <c r="D5" s="302"/>
      <c r="E5" s="302"/>
      <c r="F5" s="302"/>
      <c r="G5" s="86" t="s">
        <v>101</v>
      </c>
      <c r="H5" s="10" t="s">
        <v>296</v>
      </c>
      <c r="I5" s="10" t="s">
        <v>297</v>
      </c>
    </row>
    <row r="6" spans="1:9" x14ac:dyDescent="0.2">
      <c r="A6" s="299">
        <v>1</v>
      </c>
      <c r="B6" s="300"/>
      <c r="C6" s="300"/>
      <c r="D6" s="300"/>
      <c r="E6" s="300"/>
      <c r="F6" s="300"/>
      <c r="G6" s="85">
        <v>2</v>
      </c>
      <c r="H6" s="10">
        <v>3</v>
      </c>
      <c r="I6" s="10">
        <v>4</v>
      </c>
    </row>
    <row r="7" spans="1:9" x14ac:dyDescent="0.2">
      <c r="A7" s="303"/>
      <c r="B7" s="303"/>
      <c r="C7" s="303"/>
      <c r="D7" s="303"/>
      <c r="E7" s="303"/>
      <c r="F7" s="303"/>
      <c r="G7" s="303"/>
      <c r="H7" s="303"/>
      <c r="I7" s="303"/>
    </row>
    <row r="8" spans="1:9" ht="12.75" customHeight="1" x14ac:dyDescent="0.2">
      <c r="A8" s="304" t="s">
        <v>4</v>
      </c>
      <c r="B8" s="304"/>
      <c r="C8" s="304"/>
      <c r="D8" s="304"/>
      <c r="E8" s="304"/>
      <c r="F8" s="304"/>
      <c r="G8" s="11">
        <v>1</v>
      </c>
      <c r="H8" s="18">
        <v>0</v>
      </c>
      <c r="I8" s="18">
        <v>0</v>
      </c>
    </row>
    <row r="9" spans="1:9" ht="12.75" customHeight="1" x14ac:dyDescent="0.2">
      <c r="A9" s="290" t="s">
        <v>302</v>
      </c>
      <c r="B9" s="290"/>
      <c r="C9" s="290"/>
      <c r="D9" s="290"/>
      <c r="E9" s="290"/>
      <c r="F9" s="290"/>
      <c r="G9" s="12">
        <v>2</v>
      </c>
      <c r="H9" s="82">
        <f>H10+H17+H27+H38+H43</f>
        <v>313353712</v>
      </c>
      <c r="I9" s="82">
        <f>I10+I17+I27+I38+I43</f>
        <v>328902004</v>
      </c>
    </row>
    <row r="10" spans="1:9" ht="12.75" customHeight="1" x14ac:dyDescent="0.2">
      <c r="A10" s="289" t="s">
        <v>5</v>
      </c>
      <c r="B10" s="289"/>
      <c r="C10" s="289"/>
      <c r="D10" s="289"/>
      <c r="E10" s="289"/>
      <c r="F10" s="289"/>
      <c r="G10" s="12">
        <v>3</v>
      </c>
      <c r="H10" s="82">
        <f>H11+H12+H13+H14+H15+H16</f>
        <v>25742275</v>
      </c>
      <c r="I10" s="82">
        <f>I11+I12+I13+I14+I15+I16</f>
        <v>27876947</v>
      </c>
    </row>
    <row r="11" spans="1:9" ht="12.75" customHeight="1" x14ac:dyDescent="0.2">
      <c r="A11" s="288" t="s">
        <v>6</v>
      </c>
      <c r="B11" s="288"/>
      <c r="C11" s="288"/>
      <c r="D11" s="288"/>
      <c r="E11" s="288"/>
      <c r="F11" s="288"/>
      <c r="G11" s="11">
        <v>4</v>
      </c>
      <c r="H11" s="18">
        <v>5466207</v>
      </c>
      <c r="I11" s="18">
        <v>4990442</v>
      </c>
    </row>
    <row r="12" spans="1:9" ht="22.9" customHeight="1" x14ac:dyDescent="0.2">
      <c r="A12" s="288" t="s">
        <v>7</v>
      </c>
      <c r="B12" s="288"/>
      <c r="C12" s="288"/>
      <c r="D12" s="288"/>
      <c r="E12" s="288"/>
      <c r="F12" s="288"/>
      <c r="G12" s="11">
        <v>5</v>
      </c>
      <c r="H12" s="18">
        <v>8659143</v>
      </c>
      <c r="I12" s="18">
        <v>8826307</v>
      </c>
    </row>
    <row r="13" spans="1:9" ht="12.75" customHeight="1" x14ac:dyDescent="0.2">
      <c r="A13" s="288" t="s">
        <v>8</v>
      </c>
      <c r="B13" s="288"/>
      <c r="C13" s="288"/>
      <c r="D13" s="288"/>
      <c r="E13" s="288"/>
      <c r="F13" s="288"/>
      <c r="G13" s="11">
        <v>6</v>
      </c>
      <c r="H13" s="18">
        <v>8352686</v>
      </c>
      <c r="I13" s="18">
        <v>9883779</v>
      </c>
    </row>
    <row r="14" spans="1:9" ht="12.75" customHeight="1" x14ac:dyDescent="0.2">
      <c r="A14" s="288" t="s">
        <v>9</v>
      </c>
      <c r="B14" s="288"/>
      <c r="C14" s="288"/>
      <c r="D14" s="288"/>
      <c r="E14" s="288"/>
      <c r="F14" s="288"/>
      <c r="G14" s="11">
        <v>7</v>
      </c>
      <c r="H14" s="18">
        <v>0</v>
      </c>
      <c r="I14" s="18">
        <v>0</v>
      </c>
    </row>
    <row r="15" spans="1:9" ht="12.75" customHeight="1" x14ac:dyDescent="0.2">
      <c r="A15" s="288" t="s">
        <v>10</v>
      </c>
      <c r="B15" s="288"/>
      <c r="C15" s="288"/>
      <c r="D15" s="288"/>
      <c r="E15" s="288"/>
      <c r="F15" s="288"/>
      <c r="G15" s="11">
        <v>8</v>
      </c>
      <c r="H15" s="18">
        <v>3249291</v>
      </c>
      <c r="I15" s="18">
        <v>4140558</v>
      </c>
    </row>
    <row r="16" spans="1:9" ht="12.75" customHeight="1" x14ac:dyDescent="0.2">
      <c r="A16" s="288" t="s">
        <v>11</v>
      </c>
      <c r="B16" s="288"/>
      <c r="C16" s="288"/>
      <c r="D16" s="288"/>
      <c r="E16" s="288"/>
      <c r="F16" s="288"/>
      <c r="G16" s="11">
        <v>9</v>
      </c>
      <c r="H16" s="18">
        <v>14948</v>
      </c>
      <c r="I16" s="18">
        <v>35861</v>
      </c>
    </row>
    <row r="17" spans="1:9" ht="12.75" customHeight="1" x14ac:dyDescent="0.2">
      <c r="A17" s="289" t="s">
        <v>12</v>
      </c>
      <c r="B17" s="289"/>
      <c r="C17" s="289"/>
      <c r="D17" s="289"/>
      <c r="E17" s="289"/>
      <c r="F17" s="289"/>
      <c r="G17" s="12">
        <v>10</v>
      </c>
      <c r="H17" s="82">
        <f>H18+H19+H20+H21+H22+H23+H24+H25+H26</f>
        <v>232818877</v>
      </c>
      <c r="I17" s="82">
        <f>I18+I19+I20+I21+I22+I23+I24+I25+I26</f>
        <v>236868015</v>
      </c>
    </row>
    <row r="18" spans="1:9" ht="12.75" customHeight="1" x14ac:dyDescent="0.2">
      <c r="A18" s="288" t="s">
        <v>13</v>
      </c>
      <c r="B18" s="288"/>
      <c r="C18" s="288"/>
      <c r="D18" s="288"/>
      <c r="E18" s="288"/>
      <c r="F18" s="288"/>
      <c r="G18" s="11">
        <v>11</v>
      </c>
      <c r="H18" s="18">
        <v>41479811</v>
      </c>
      <c r="I18" s="18">
        <v>42393857</v>
      </c>
    </row>
    <row r="19" spans="1:9" ht="12.75" customHeight="1" x14ac:dyDescent="0.2">
      <c r="A19" s="288" t="s">
        <v>14</v>
      </c>
      <c r="B19" s="288"/>
      <c r="C19" s="288"/>
      <c r="D19" s="288"/>
      <c r="E19" s="288"/>
      <c r="F19" s="288"/>
      <c r="G19" s="11">
        <v>12</v>
      </c>
      <c r="H19" s="18">
        <v>76451357</v>
      </c>
      <c r="I19" s="18">
        <v>76205218</v>
      </c>
    </row>
    <row r="20" spans="1:9" ht="12.75" customHeight="1" x14ac:dyDescent="0.2">
      <c r="A20" s="288" t="s">
        <v>15</v>
      </c>
      <c r="B20" s="288"/>
      <c r="C20" s="288"/>
      <c r="D20" s="288"/>
      <c r="E20" s="288"/>
      <c r="F20" s="288"/>
      <c r="G20" s="11">
        <v>13</v>
      </c>
      <c r="H20" s="18">
        <v>68760791</v>
      </c>
      <c r="I20" s="18">
        <v>69185266</v>
      </c>
    </row>
    <row r="21" spans="1:9" ht="12.75" customHeight="1" x14ac:dyDescent="0.2">
      <c r="A21" s="288" t="s">
        <v>16</v>
      </c>
      <c r="B21" s="288"/>
      <c r="C21" s="288"/>
      <c r="D21" s="288"/>
      <c r="E21" s="288"/>
      <c r="F21" s="288"/>
      <c r="G21" s="11">
        <v>14</v>
      </c>
      <c r="H21" s="18">
        <v>15803304</v>
      </c>
      <c r="I21" s="18">
        <v>15895691</v>
      </c>
    </row>
    <row r="22" spans="1:9" ht="12.75" customHeight="1" x14ac:dyDescent="0.2">
      <c r="A22" s="288" t="s">
        <v>17</v>
      </c>
      <c r="B22" s="288"/>
      <c r="C22" s="288"/>
      <c r="D22" s="288"/>
      <c r="E22" s="288"/>
      <c r="F22" s="288"/>
      <c r="G22" s="11">
        <v>15</v>
      </c>
      <c r="H22" s="18">
        <v>0</v>
      </c>
      <c r="I22" s="18">
        <v>0</v>
      </c>
    </row>
    <row r="23" spans="1:9" ht="12.75" customHeight="1" x14ac:dyDescent="0.2">
      <c r="A23" s="288" t="s">
        <v>18</v>
      </c>
      <c r="B23" s="288"/>
      <c r="C23" s="288"/>
      <c r="D23" s="288"/>
      <c r="E23" s="288"/>
      <c r="F23" s="288"/>
      <c r="G23" s="11">
        <v>16</v>
      </c>
      <c r="H23" s="18">
        <v>8213025</v>
      </c>
      <c r="I23" s="18">
        <v>5165203</v>
      </c>
    </row>
    <row r="24" spans="1:9" ht="12.75" customHeight="1" x14ac:dyDescent="0.2">
      <c r="A24" s="288" t="s">
        <v>19</v>
      </c>
      <c r="B24" s="288"/>
      <c r="C24" s="288"/>
      <c r="D24" s="288"/>
      <c r="E24" s="288"/>
      <c r="F24" s="288"/>
      <c r="G24" s="11">
        <v>17</v>
      </c>
      <c r="H24" s="18">
        <v>4009859</v>
      </c>
      <c r="I24" s="18">
        <v>8613390</v>
      </c>
    </row>
    <row r="25" spans="1:9" ht="12.75" customHeight="1" x14ac:dyDescent="0.2">
      <c r="A25" s="288" t="s">
        <v>20</v>
      </c>
      <c r="B25" s="288"/>
      <c r="C25" s="288"/>
      <c r="D25" s="288"/>
      <c r="E25" s="288"/>
      <c r="F25" s="288"/>
      <c r="G25" s="11">
        <v>18</v>
      </c>
      <c r="H25" s="18">
        <v>98036</v>
      </c>
      <c r="I25" s="18">
        <v>416793</v>
      </c>
    </row>
    <row r="26" spans="1:9" ht="12.75" customHeight="1" x14ac:dyDescent="0.2">
      <c r="A26" s="288" t="s">
        <v>21</v>
      </c>
      <c r="B26" s="288"/>
      <c r="C26" s="288"/>
      <c r="D26" s="288"/>
      <c r="E26" s="288"/>
      <c r="F26" s="288"/>
      <c r="G26" s="11">
        <v>19</v>
      </c>
      <c r="H26" s="18">
        <v>18002694</v>
      </c>
      <c r="I26" s="18">
        <v>18992597</v>
      </c>
    </row>
    <row r="27" spans="1:9" ht="12.75" customHeight="1" x14ac:dyDescent="0.2">
      <c r="A27" s="289" t="s">
        <v>22</v>
      </c>
      <c r="B27" s="289"/>
      <c r="C27" s="289"/>
      <c r="D27" s="289"/>
      <c r="E27" s="289"/>
      <c r="F27" s="289"/>
      <c r="G27" s="12">
        <v>20</v>
      </c>
      <c r="H27" s="82">
        <f>SUM(H28:H37)</f>
        <v>39185883</v>
      </c>
      <c r="I27" s="82">
        <f>SUM(I28:I37)</f>
        <v>48872723</v>
      </c>
    </row>
    <row r="28" spans="1:9" ht="12.75" customHeight="1" x14ac:dyDescent="0.2">
      <c r="A28" s="288" t="s">
        <v>23</v>
      </c>
      <c r="B28" s="288"/>
      <c r="C28" s="288"/>
      <c r="D28" s="288"/>
      <c r="E28" s="288"/>
      <c r="F28" s="288"/>
      <c r="G28" s="11">
        <v>21</v>
      </c>
      <c r="H28" s="18">
        <v>8265</v>
      </c>
      <c r="I28" s="18">
        <v>8265</v>
      </c>
    </row>
    <row r="29" spans="1:9" ht="12.75" customHeight="1" x14ac:dyDescent="0.2">
      <c r="A29" s="288" t="s">
        <v>24</v>
      </c>
      <c r="B29" s="288"/>
      <c r="C29" s="288"/>
      <c r="D29" s="288"/>
      <c r="E29" s="288"/>
      <c r="F29" s="288"/>
      <c r="G29" s="11">
        <v>22</v>
      </c>
      <c r="H29" s="18">
        <v>0</v>
      </c>
      <c r="I29" s="18">
        <v>0</v>
      </c>
    </row>
    <row r="30" spans="1:9" ht="12.75" customHeight="1" x14ac:dyDescent="0.2">
      <c r="A30" s="288" t="s">
        <v>25</v>
      </c>
      <c r="B30" s="288"/>
      <c r="C30" s="288"/>
      <c r="D30" s="288"/>
      <c r="E30" s="288"/>
      <c r="F30" s="288"/>
      <c r="G30" s="11">
        <v>23</v>
      </c>
      <c r="H30" s="18">
        <v>0</v>
      </c>
      <c r="I30" s="18">
        <v>0</v>
      </c>
    </row>
    <row r="31" spans="1:9" ht="24" customHeight="1" x14ac:dyDescent="0.2">
      <c r="A31" s="288" t="s">
        <v>26</v>
      </c>
      <c r="B31" s="288"/>
      <c r="C31" s="288"/>
      <c r="D31" s="288"/>
      <c r="E31" s="288"/>
      <c r="F31" s="288"/>
      <c r="G31" s="11">
        <v>24</v>
      </c>
      <c r="H31" s="18">
        <v>33334461</v>
      </c>
      <c r="I31" s="18">
        <v>37193677</v>
      </c>
    </row>
    <row r="32" spans="1:9" ht="23.45" customHeight="1" x14ac:dyDescent="0.2">
      <c r="A32" s="288" t="s">
        <v>27</v>
      </c>
      <c r="B32" s="288"/>
      <c r="C32" s="288"/>
      <c r="D32" s="288"/>
      <c r="E32" s="288"/>
      <c r="F32" s="288"/>
      <c r="G32" s="11">
        <v>25</v>
      </c>
      <c r="H32" s="18">
        <v>0</v>
      </c>
      <c r="I32" s="18">
        <v>0</v>
      </c>
    </row>
    <row r="33" spans="1:9" ht="21.6" customHeight="1" x14ac:dyDescent="0.2">
      <c r="A33" s="288" t="s">
        <v>28</v>
      </c>
      <c r="B33" s="288"/>
      <c r="C33" s="288"/>
      <c r="D33" s="288"/>
      <c r="E33" s="288"/>
      <c r="F33" s="288"/>
      <c r="G33" s="11">
        <v>26</v>
      </c>
      <c r="H33" s="18">
        <v>0</v>
      </c>
      <c r="I33" s="18">
        <v>5725000</v>
      </c>
    </row>
    <row r="34" spans="1:9" ht="12.75" customHeight="1" x14ac:dyDescent="0.2">
      <c r="A34" s="288" t="s">
        <v>29</v>
      </c>
      <c r="B34" s="288"/>
      <c r="C34" s="288"/>
      <c r="D34" s="288"/>
      <c r="E34" s="288"/>
      <c r="F34" s="288"/>
      <c r="G34" s="11">
        <v>27</v>
      </c>
      <c r="H34" s="18">
        <v>357088</v>
      </c>
      <c r="I34" s="18">
        <v>593821</v>
      </c>
    </row>
    <row r="35" spans="1:9" ht="12.75" customHeight="1" x14ac:dyDescent="0.2">
      <c r="A35" s="288" t="s">
        <v>30</v>
      </c>
      <c r="B35" s="288"/>
      <c r="C35" s="288"/>
      <c r="D35" s="288"/>
      <c r="E35" s="288"/>
      <c r="F35" s="288"/>
      <c r="G35" s="11">
        <v>28</v>
      </c>
      <c r="H35" s="18">
        <v>1274770</v>
      </c>
      <c r="I35" s="18">
        <v>1279612</v>
      </c>
    </row>
    <row r="36" spans="1:9" ht="12.75" customHeight="1" x14ac:dyDescent="0.2">
      <c r="A36" s="288" t="s">
        <v>31</v>
      </c>
      <c r="B36" s="288"/>
      <c r="C36" s="288"/>
      <c r="D36" s="288"/>
      <c r="E36" s="288"/>
      <c r="F36" s="288"/>
      <c r="G36" s="11">
        <v>29</v>
      </c>
      <c r="H36" s="18">
        <v>3848230</v>
      </c>
      <c r="I36" s="18">
        <v>3840455</v>
      </c>
    </row>
    <row r="37" spans="1:9" ht="12.75" customHeight="1" x14ac:dyDescent="0.2">
      <c r="A37" s="288" t="s">
        <v>32</v>
      </c>
      <c r="B37" s="288"/>
      <c r="C37" s="288"/>
      <c r="D37" s="288"/>
      <c r="E37" s="288"/>
      <c r="F37" s="288"/>
      <c r="G37" s="11">
        <v>30</v>
      </c>
      <c r="H37" s="18">
        <v>363069</v>
      </c>
      <c r="I37" s="18">
        <v>231893</v>
      </c>
    </row>
    <row r="38" spans="1:9" ht="12.75" customHeight="1" x14ac:dyDescent="0.2">
      <c r="A38" s="289" t="s">
        <v>33</v>
      </c>
      <c r="B38" s="289"/>
      <c r="C38" s="289"/>
      <c r="D38" s="289"/>
      <c r="E38" s="289"/>
      <c r="F38" s="289"/>
      <c r="G38" s="12">
        <v>31</v>
      </c>
      <c r="H38" s="82">
        <f>H39+H40+H41+H42</f>
        <v>6690107</v>
      </c>
      <c r="I38" s="82">
        <f>I39+I40+I41+I42</f>
        <v>6702929</v>
      </c>
    </row>
    <row r="39" spans="1:9" ht="12.75" customHeight="1" x14ac:dyDescent="0.2">
      <c r="A39" s="288" t="s">
        <v>34</v>
      </c>
      <c r="B39" s="288"/>
      <c r="C39" s="288"/>
      <c r="D39" s="288"/>
      <c r="E39" s="288"/>
      <c r="F39" s="288"/>
      <c r="G39" s="11">
        <v>32</v>
      </c>
      <c r="H39" s="18">
        <v>0</v>
      </c>
      <c r="I39" s="18">
        <v>0</v>
      </c>
    </row>
    <row r="40" spans="1:9" ht="12.75" customHeight="1" x14ac:dyDescent="0.2">
      <c r="A40" s="288" t="s">
        <v>35</v>
      </c>
      <c r="B40" s="288"/>
      <c r="C40" s="288"/>
      <c r="D40" s="288"/>
      <c r="E40" s="288"/>
      <c r="F40" s="288"/>
      <c r="G40" s="11">
        <v>33</v>
      </c>
      <c r="H40" s="18">
        <v>0</v>
      </c>
      <c r="I40" s="18">
        <v>0</v>
      </c>
    </row>
    <row r="41" spans="1:9" ht="12.75" customHeight="1" x14ac:dyDescent="0.2">
      <c r="A41" s="288" t="s">
        <v>36</v>
      </c>
      <c r="B41" s="288"/>
      <c r="C41" s="288"/>
      <c r="D41" s="288"/>
      <c r="E41" s="288"/>
      <c r="F41" s="288"/>
      <c r="G41" s="11">
        <v>34</v>
      </c>
      <c r="H41" s="18">
        <v>1295391</v>
      </c>
      <c r="I41" s="18">
        <v>1560102</v>
      </c>
    </row>
    <row r="42" spans="1:9" ht="12.75" customHeight="1" x14ac:dyDescent="0.2">
      <c r="A42" s="288" t="s">
        <v>37</v>
      </c>
      <c r="B42" s="288"/>
      <c r="C42" s="288"/>
      <c r="D42" s="288"/>
      <c r="E42" s="288"/>
      <c r="F42" s="288"/>
      <c r="G42" s="11">
        <v>35</v>
      </c>
      <c r="H42" s="18">
        <v>5394716</v>
      </c>
      <c r="I42" s="18">
        <v>5142827</v>
      </c>
    </row>
    <row r="43" spans="1:9" ht="12.75" customHeight="1" x14ac:dyDescent="0.2">
      <c r="A43" s="288" t="s">
        <v>38</v>
      </c>
      <c r="B43" s="288"/>
      <c r="C43" s="288"/>
      <c r="D43" s="288"/>
      <c r="E43" s="288"/>
      <c r="F43" s="288"/>
      <c r="G43" s="11">
        <v>36</v>
      </c>
      <c r="H43" s="18">
        <v>8916570</v>
      </c>
      <c r="I43" s="18">
        <v>8581390</v>
      </c>
    </row>
    <row r="44" spans="1:9" ht="12.75" customHeight="1" x14ac:dyDescent="0.2">
      <c r="A44" s="290" t="s">
        <v>303</v>
      </c>
      <c r="B44" s="290"/>
      <c r="C44" s="290"/>
      <c r="D44" s="290"/>
      <c r="E44" s="290"/>
      <c r="F44" s="290"/>
      <c r="G44" s="12">
        <v>37</v>
      </c>
      <c r="H44" s="82">
        <f>H45+H53+H60+H70</f>
        <v>696811983</v>
      </c>
      <c r="I44" s="82">
        <f>I45+I53+I60+I70</f>
        <v>729915910</v>
      </c>
    </row>
    <row r="45" spans="1:9" ht="12.75" customHeight="1" x14ac:dyDescent="0.2">
      <c r="A45" s="289" t="s">
        <v>39</v>
      </c>
      <c r="B45" s="289"/>
      <c r="C45" s="289"/>
      <c r="D45" s="289"/>
      <c r="E45" s="289"/>
      <c r="F45" s="289"/>
      <c r="G45" s="12">
        <v>38</v>
      </c>
      <c r="H45" s="82">
        <f>SUM(H46:H52)</f>
        <v>220533216</v>
      </c>
      <c r="I45" s="82">
        <f>SUM(I46:I52)</f>
        <v>223111835</v>
      </c>
    </row>
    <row r="46" spans="1:9" ht="12.75" customHeight="1" x14ac:dyDescent="0.2">
      <c r="A46" s="288" t="s">
        <v>40</v>
      </c>
      <c r="B46" s="288"/>
      <c r="C46" s="288"/>
      <c r="D46" s="288"/>
      <c r="E46" s="288"/>
      <c r="F46" s="288"/>
      <c r="G46" s="11">
        <v>39</v>
      </c>
      <c r="H46" s="18">
        <v>109032506</v>
      </c>
      <c r="I46" s="18">
        <v>103985089</v>
      </c>
    </row>
    <row r="47" spans="1:9" ht="12.75" customHeight="1" x14ac:dyDescent="0.2">
      <c r="A47" s="288" t="s">
        <v>41</v>
      </c>
      <c r="B47" s="288"/>
      <c r="C47" s="288"/>
      <c r="D47" s="288"/>
      <c r="E47" s="288"/>
      <c r="F47" s="288"/>
      <c r="G47" s="11">
        <v>40</v>
      </c>
      <c r="H47" s="18">
        <v>62825081</v>
      </c>
      <c r="I47" s="18">
        <v>75363542</v>
      </c>
    </row>
    <row r="48" spans="1:9" ht="12.75" customHeight="1" x14ac:dyDescent="0.2">
      <c r="A48" s="288" t="s">
        <v>42</v>
      </c>
      <c r="B48" s="288"/>
      <c r="C48" s="288"/>
      <c r="D48" s="288"/>
      <c r="E48" s="288"/>
      <c r="F48" s="288"/>
      <c r="G48" s="11">
        <v>41</v>
      </c>
      <c r="H48" s="18">
        <v>36842270</v>
      </c>
      <c r="I48" s="18">
        <v>29957052</v>
      </c>
    </row>
    <row r="49" spans="1:9" ht="12.75" customHeight="1" x14ac:dyDescent="0.2">
      <c r="A49" s="288" t="s">
        <v>43</v>
      </c>
      <c r="B49" s="288"/>
      <c r="C49" s="288"/>
      <c r="D49" s="288"/>
      <c r="E49" s="288"/>
      <c r="F49" s="288"/>
      <c r="G49" s="11">
        <v>42</v>
      </c>
      <c r="H49" s="18">
        <v>3815037</v>
      </c>
      <c r="I49" s="18">
        <v>4199576</v>
      </c>
    </row>
    <row r="50" spans="1:9" ht="12.75" customHeight="1" x14ac:dyDescent="0.2">
      <c r="A50" s="288" t="s">
        <v>44</v>
      </c>
      <c r="B50" s="288"/>
      <c r="C50" s="288"/>
      <c r="D50" s="288"/>
      <c r="E50" s="288"/>
      <c r="F50" s="288"/>
      <c r="G50" s="11">
        <v>43</v>
      </c>
      <c r="H50" s="18">
        <v>7255067</v>
      </c>
      <c r="I50" s="18">
        <v>8838869</v>
      </c>
    </row>
    <row r="51" spans="1:9" ht="12.75" customHeight="1" x14ac:dyDescent="0.2">
      <c r="A51" s="288" t="s">
        <v>45</v>
      </c>
      <c r="B51" s="288"/>
      <c r="C51" s="288"/>
      <c r="D51" s="288"/>
      <c r="E51" s="288"/>
      <c r="F51" s="288"/>
      <c r="G51" s="11">
        <v>44</v>
      </c>
      <c r="H51" s="18">
        <v>763255</v>
      </c>
      <c r="I51" s="18">
        <v>767707</v>
      </c>
    </row>
    <row r="52" spans="1:9" ht="12.75" customHeight="1" x14ac:dyDescent="0.2">
      <c r="A52" s="288" t="s">
        <v>46</v>
      </c>
      <c r="B52" s="288"/>
      <c r="C52" s="288"/>
      <c r="D52" s="288"/>
      <c r="E52" s="288"/>
      <c r="F52" s="288"/>
      <c r="G52" s="11">
        <v>45</v>
      </c>
      <c r="H52" s="18">
        <v>0</v>
      </c>
      <c r="I52" s="18">
        <v>0</v>
      </c>
    </row>
    <row r="53" spans="1:9" ht="12.75" customHeight="1" x14ac:dyDescent="0.2">
      <c r="A53" s="289" t="s">
        <v>47</v>
      </c>
      <c r="B53" s="289"/>
      <c r="C53" s="289"/>
      <c r="D53" s="289"/>
      <c r="E53" s="289"/>
      <c r="F53" s="289"/>
      <c r="G53" s="12">
        <v>46</v>
      </c>
      <c r="H53" s="82">
        <f>SUM(H54:H59)</f>
        <v>321918665</v>
      </c>
      <c r="I53" s="82">
        <f>SUM(I54:I59)</f>
        <v>306590703</v>
      </c>
    </row>
    <row r="54" spans="1:9" ht="12.75" customHeight="1" x14ac:dyDescent="0.2">
      <c r="A54" s="288" t="s">
        <v>48</v>
      </c>
      <c r="B54" s="288"/>
      <c r="C54" s="288"/>
      <c r="D54" s="288"/>
      <c r="E54" s="288"/>
      <c r="F54" s="288"/>
      <c r="G54" s="11">
        <v>47</v>
      </c>
      <c r="H54" s="18">
        <v>0</v>
      </c>
      <c r="I54" s="18">
        <v>0</v>
      </c>
    </row>
    <row r="55" spans="1:9" ht="12.75" customHeight="1" x14ac:dyDescent="0.2">
      <c r="A55" s="288" t="s">
        <v>49</v>
      </c>
      <c r="B55" s="288"/>
      <c r="C55" s="288"/>
      <c r="D55" s="288"/>
      <c r="E55" s="288"/>
      <c r="F55" s="288"/>
      <c r="G55" s="11">
        <v>48</v>
      </c>
      <c r="H55" s="18">
        <v>12507096</v>
      </c>
      <c r="I55" s="18">
        <v>4278538</v>
      </c>
    </row>
    <row r="56" spans="1:9" ht="12.75" customHeight="1" x14ac:dyDescent="0.2">
      <c r="A56" s="288" t="s">
        <v>50</v>
      </c>
      <c r="B56" s="288"/>
      <c r="C56" s="288"/>
      <c r="D56" s="288"/>
      <c r="E56" s="288"/>
      <c r="F56" s="288"/>
      <c r="G56" s="11">
        <v>49</v>
      </c>
      <c r="H56" s="18">
        <v>273362113</v>
      </c>
      <c r="I56" s="18">
        <v>265564964</v>
      </c>
    </row>
    <row r="57" spans="1:9" ht="12.75" customHeight="1" x14ac:dyDescent="0.2">
      <c r="A57" s="288" t="s">
        <v>51</v>
      </c>
      <c r="B57" s="288"/>
      <c r="C57" s="288"/>
      <c r="D57" s="288"/>
      <c r="E57" s="288"/>
      <c r="F57" s="288"/>
      <c r="G57" s="11">
        <v>50</v>
      </c>
      <c r="H57" s="18">
        <v>77977</v>
      </c>
      <c r="I57" s="18">
        <v>214553</v>
      </c>
    </row>
    <row r="58" spans="1:9" ht="12.75" customHeight="1" x14ac:dyDescent="0.2">
      <c r="A58" s="288" t="s">
        <v>52</v>
      </c>
      <c r="B58" s="288"/>
      <c r="C58" s="288"/>
      <c r="D58" s="288"/>
      <c r="E58" s="288"/>
      <c r="F58" s="288"/>
      <c r="G58" s="11">
        <v>51</v>
      </c>
      <c r="H58" s="18">
        <v>14428326</v>
      </c>
      <c r="I58" s="18">
        <v>13438984</v>
      </c>
    </row>
    <row r="59" spans="1:9" ht="12.75" customHeight="1" x14ac:dyDescent="0.2">
      <c r="A59" s="288" t="s">
        <v>53</v>
      </c>
      <c r="B59" s="288"/>
      <c r="C59" s="288"/>
      <c r="D59" s="288"/>
      <c r="E59" s="288"/>
      <c r="F59" s="288"/>
      <c r="G59" s="11">
        <v>52</v>
      </c>
      <c r="H59" s="18">
        <v>21543153</v>
      </c>
      <c r="I59" s="18">
        <v>23093664</v>
      </c>
    </row>
    <row r="60" spans="1:9" ht="12.75" customHeight="1" x14ac:dyDescent="0.2">
      <c r="A60" s="289" t="s">
        <v>54</v>
      </c>
      <c r="B60" s="289"/>
      <c r="C60" s="289"/>
      <c r="D60" s="289"/>
      <c r="E60" s="289"/>
      <c r="F60" s="289"/>
      <c r="G60" s="12">
        <v>53</v>
      </c>
      <c r="H60" s="82">
        <f>SUM(H61:H69)</f>
        <v>536361</v>
      </c>
      <c r="I60" s="82">
        <f>SUM(I61:I69)</f>
        <v>5349587</v>
      </c>
    </row>
    <row r="61" spans="1:9" ht="12.75" customHeight="1" x14ac:dyDescent="0.2">
      <c r="A61" s="288" t="s">
        <v>23</v>
      </c>
      <c r="B61" s="288"/>
      <c r="C61" s="288"/>
      <c r="D61" s="288"/>
      <c r="E61" s="288"/>
      <c r="F61" s="288"/>
      <c r="G61" s="11">
        <v>54</v>
      </c>
      <c r="H61" s="18">
        <v>0</v>
      </c>
      <c r="I61" s="18">
        <v>0</v>
      </c>
    </row>
    <row r="62" spans="1:9" ht="27.6" customHeight="1" x14ac:dyDescent="0.2">
      <c r="A62" s="288" t="s">
        <v>24</v>
      </c>
      <c r="B62" s="288"/>
      <c r="C62" s="288"/>
      <c r="D62" s="288"/>
      <c r="E62" s="288"/>
      <c r="F62" s="288"/>
      <c r="G62" s="11">
        <v>55</v>
      </c>
      <c r="H62" s="18">
        <v>0</v>
      </c>
      <c r="I62" s="18">
        <v>0</v>
      </c>
    </row>
    <row r="63" spans="1:9" ht="12.75" customHeight="1" x14ac:dyDescent="0.2">
      <c r="A63" s="288" t="s">
        <v>25</v>
      </c>
      <c r="B63" s="288"/>
      <c r="C63" s="288"/>
      <c r="D63" s="288"/>
      <c r="E63" s="288"/>
      <c r="F63" s="288"/>
      <c r="G63" s="11">
        <v>56</v>
      </c>
      <c r="H63" s="18">
        <v>0</v>
      </c>
      <c r="I63" s="18">
        <v>0</v>
      </c>
    </row>
    <row r="64" spans="1:9" ht="25.9" customHeight="1" x14ac:dyDescent="0.2">
      <c r="A64" s="288" t="s">
        <v>55</v>
      </c>
      <c r="B64" s="288"/>
      <c r="C64" s="288"/>
      <c r="D64" s="288"/>
      <c r="E64" s="288"/>
      <c r="F64" s="288"/>
      <c r="G64" s="11">
        <v>57</v>
      </c>
      <c r="H64" s="18">
        <v>0</v>
      </c>
      <c r="I64" s="18">
        <v>0</v>
      </c>
    </row>
    <row r="65" spans="1:9" ht="21.6" customHeight="1" x14ac:dyDescent="0.2">
      <c r="A65" s="288" t="s">
        <v>27</v>
      </c>
      <c r="B65" s="288"/>
      <c r="C65" s="288"/>
      <c r="D65" s="288"/>
      <c r="E65" s="288"/>
      <c r="F65" s="288"/>
      <c r="G65" s="11">
        <v>58</v>
      </c>
      <c r="H65" s="18">
        <v>0</v>
      </c>
      <c r="I65" s="18">
        <v>0</v>
      </c>
    </row>
    <row r="66" spans="1:9" ht="21.6" customHeight="1" x14ac:dyDescent="0.2">
      <c r="A66" s="288" t="s">
        <v>28</v>
      </c>
      <c r="B66" s="288"/>
      <c r="C66" s="288"/>
      <c r="D66" s="288"/>
      <c r="E66" s="288"/>
      <c r="F66" s="288"/>
      <c r="G66" s="11">
        <v>59</v>
      </c>
      <c r="H66" s="18">
        <v>0</v>
      </c>
      <c r="I66" s="18">
        <v>0</v>
      </c>
    </row>
    <row r="67" spans="1:9" ht="12.75" customHeight="1" x14ac:dyDescent="0.2">
      <c r="A67" s="288" t="s">
        <v>29</v>
      </c>
      <c r="B67" s="288"/>
      <c r="C67" s="288"/>
      <c r="D67" s="288"/>
      <c r="E67" s="288"/>
      <c r="F67" s="288"/>
      <c r="G67" s="11">
        <v>60</v>
      </c>
      <c r="H67" s="18">
        <v>0</v>
      </c>
      <c r="I67" s="18">
        <v>11662</v>
      </c>
    </row>
    <row r="68" spans="1:9" ht="12.75" customHeight="1" x14ac:dyDescent="0.2">
      <c r="A68" s="288" t="s">
        <v>30</v>
      </c>
      <c r="B68" s="288"/>
      <c r="C68" s="288"/>
      <c r="D68" s="288"/>
      <c r="E68" s="288"/>
      <c r="F68" s="288"/>
      <c r="G68" s="11">
        <v>61</v>
      </c>
      <c r="H68" s="18">
        <v>475991</v>
      </c>
      <c r="I68" s="18">
        <v>5308090</v>
      </c>
    </row>
    <row r="69" spans="1:9" ht="12.75" customHeight="1" x14ac:dyDescent="0.2">
      <c r="A69" s="288" t="s">
        <v>56</v>
      </c>
      <c r="B69" s="288"/>
      <c r="C69" s="288"/>
      <c r="D69" s="288"/>
      <c r="E69" s="288"/>
      <c r="F69" s="288"/>
      <c r="G69" s="11">
        <v>62</v>
      </c>
      <c r="H69" s="18">
        <v>60370</v>
      </c>
      <c r="I69" s="18">
        <v>29835</v>
      </c>
    </row>
    <row r="70" spans="1:9" ht="12.75" customHeight="1" x14ac:dyDescent="0.2">
      <c r="A70" s="288" t="s">
        <v>57</v>
      </c>
      <c r="B70" s="288"/>
      <c r="C70" s="288"/>
      <c r="D70" s="288"/>
      <c r="E70" s="288"/>
      <c r="F70" s="288"/>
      <c r="G70" s="11">
        <v>63</v>
      </c>
      <c r="H70" s="18">
        <v>153823741</v>
      </c>
      <c r="I70" s="18">
        <v>194863785</v>
      </c>
    </row>
    <row r="71" spans="1:9" ht="12.75" customHeight="1" x14ac:dyDescent="0.2">
      <c r="A71" s="304" t="s">
        <v>58</v>
      </c>
      <c r="B71" s="304"/>
      <c r="C71" s="304"/>
      <c r="D71" s="304"/>
      <c r="E71" s="304"/>
      <c r="F71" s="304"/>
      <c r="G71" s="11">
        <v>64</v>
      </c>
      <c r="H71" s="18">
        <v>9202598</v>
      </c>
      <c r="I71" s="18">
        <v>15355960</v>
      </c>
    </row>
    <row r="72" spans="1:9" ht="12.75" customHeight="1" x14ac:dyDescent="0.2">
      <c r="A72" s="290" t="s">
        <v>304</v>
      </c>
      <c r="B72" s="290"/>
      <c r="C72" s="290"/>
      <c r="D72" s="290"/>
      <c r="E72" s="290"/>
      <c r="F72" s="290"/>
      <c r="G72" s="12">
        <v>65</v>
      </c>
      <c r="H72" s="82">
        <f>H8+H9+H44+H71</f>
        <v>1019368293</v>
      </c>
      <c r="I72" s="82">
        <f>I8+I9+I44+I71</f>
        <v>1074173874</v>
      </c>
    </row>
    <row r="73" spans="1:9" ht="12.75" customHeight="1" x14ac:dyDescent="0.2">
      <c r="A73" s="304" t="s">
        <v>59</v>
      </c>
      <c r="B73" s="304"/>
      <c r="C73" s="304"/>
      <c r="D73" s="304"/>
      <c r="E73" s="304"/>
      <c r="F73" s="304"/>
      <c r="G73" s="11">
        <v>66</v>
      </c>
      <c r="H73" s="18">
        <v>776014997</v>
      </c>
      <c r="I73" s="18">
        <v>900273773</v>
      </c>
    </row>
    <row r="74" spans="1:9" x14ac:dyDescent="0.2">
      <c r="A74" s="306" t="s">
        <v>60</v>
      </c>
      <c r="B74" s="307"/>
      <c r="C74" s="307"/>
      <c r="D74" s="307"/>
      <c r="E74" s="307"/>
      <c r="F74" s="307"/>
      <c r="G74" s="307"/>
      <c r="H74" s="307"/>
      <c r="I74" s="307"/>
    </row>
    <row r="75" spans="1:9" ht="12.75" customHeight="1" x14ac:dyDescent="0.2">
      <c r="A75" s="290" t="s">
        <v>352</v>
      </c>
      <c r="B75" s="290"/>
      <c r="C75" s="290"/>
      <c r="D75" s="290"/>
      <c r="E75" s="290"/>
      <c r="F75" s="290"/>
      <c r="G75" s="12">
        <v>67</v>
      </c>
      <c r="H75" s="83">
        <f>H76+H77+H78+H84+H85+H91+H94+H97</f>
        <v>530973632</v>
      </c>
      <c r="I75" s="83">
        <f>I76+I77+I78+I84+I85+I91+I94+I97</f>
        <v>563084361</v>
      </c>
    </row>
    <row r="76" spans="1:9" ht="12.75" customHeight="1" x14ac:dyDescent="0.2">
      <c r="A76" s="288" t="s">
        <v>61</v>
      </c>
      <c r="B76" s="288"/>
      <c r="C76" s="288"/>
      <c r="D76" s="288"/>
      <c r="E76" s="288"/>
      <c r="F76" s="288"/>
      <c r="G76" s="11">
        <v>68</v>
      </c>
      <c r="H76" s="18">
        <v>159471379</v>
      </c>
      <c r="I76" s="18">
        <v>159471379</v>
      </c>
    </row>
    <row r="77" spans="1:9" ht="12.75" customHeight="1" x14ac:dyDescent="0.2">
      <c r="A77" s="288" t="s">
        <v>62</v>
      </c>
      <c r="B77" s="288"/>
      <c r="C77" s="288"/>
      <c r="D77" s="288"/>
      <c r="E77" s="288"/>
      <c r="F77" s="288"/>
      <c r="G77" s="11">
        <v>69</v>
      </c>
      <c r="H77" s="18">
        <v>1072189</v>
      </c>
      <c r="I77" s="18">
        <v>1072189</v>
      </c>
    </row>
    <row r="78" spans="1:9" ht="12.75" customHeight="1" x14ac:dyDescent="0.2">
      <c r="A78" s="289" t="s">
        <v>63</v>
      </c>
      <c r="B78" s="289"/>
      <c r="C78" s="289"/>
      <c r="D78" s="289"/>
      <c r="E78" s="289"/>
      <c r="F78" s="289"/>
      <c r="G78" s="12">
        <v>70</v>
      </c>
      <c r="H78" s="83">
        <f>SUM(H79:H83)</f>
        <v>106637562</v>
      </c>
      <c r="I78" s="83">
        <f>SUM(I79:I83)</f>
        <v>106581000</v>
      </c>
    </row>
    <row r="79" spans="1:9" ht="12.75" customHeight="1" x14ac:dyDescent="0.2">
      <c r="A79" s="288" t="s">
        <v>64</v>
      </c>
      <c r="B79" s="288"/>
      <c r="C79" s="288"/>
      <c r="D79" s="288"/>
      <c r="E79" s="288"/>
      <c r="F79" s="288"/>
      <c r="G79" s="11">
        <v>71</v>
      </c>
      <c r="H79" s="18">
        <v>9726616</v>
      </c>
      <c r="I79" s="18">
        <v>9726616</v>
      </c>
    </row>
    <row r="80" spans="1:9" ht="12.75" customHeight="1" x14ac:dyDescent="0.2">
      <c r="A80" s="288" t="s">
        <v>65</v>
      </c>
      <c r="B80" s="288"/>
      <c r="C80" s="288"/>
      <c r="D80" s="288"/>
      <c r="E80" s="288"/>
      <c r="F80" s="288"/>
      <c r="G80" s="11">
        <v>72</v>
      </c>
      <c r="H80" s="18">
        <v>4507291</v>
      </c>
      <c r="I80" s="18">
        <v>6032193</v>
      </c>
    </row>
    <row r="81" spans="1:9" ht="12.75" customHeight="1" x14ac:dyDescent="0.2">
      <c r="A81" s="288" t="s">
        <v>66</v>
      </c>
      <c r="B81" s="288"/>
      <c r="C81" s="288"/>
      <c r="D81" s="288"/>
      <c r="E81" s="288"/>
      <c r="F81" s="288"/>
      <c r="G81" s="11">
        <v>73</v>
      </c>
      <c r="H81" s="18">
        <v>-2032193</v>
      </c>
      <c r="I81" s="18">
        <v>-2032193</v>
      </c>
    </row>
    <row r="82" spans="1:9" ht="12.75" customHeight="1" x14ac:dyDescent="0.2">
      <c r="A82" s="288" t="s">
        <v>67</v>
      </c>
      <c r="B82" s="288"/>
      <c r="C82" s="288"/>
      <c r="D82" s="288"/>
      <c r="E82" s="288"/>
      <c r="F82" s="288"/>
      <c r="G82" s="11">
        <v>74</v>
      </c>
      <c r="H82" s="18">
        <v>65869433</v>
      </c>
      <c r="I82" s="18">
        <v>65869433</v>
      </c>
    </row>
    <row r="83" spans="1:9" ht="12.75" customHeight="1" x14ac:dyDescent="0.2">
      <c r="A83" s="288" t="s">
        <v>68</v>
      </c>
      <c r="B83" s="288"/>
      <c r="C83" s="288"/>
      <c r="D83" s="288"/>
      <c r="E83" s="288"/>
      <c r="F83" s="288"/>
      <c r="G83" s="11">
        <v>75</v>
      </c>
      <c r="H83" s="18">
        <v>28566415</v>
      </c>
      <c r="I83" s="18">
        <v>26984951</v>
      </c>
    </row>
    <row r="84" spans="1:9" ht="12.75" customHeight="1" x14ac:dyDescent="0.2">
      <c r="A84" s="305" t="s">
        <v>69</v>
      </c>
      <c r="B84" s="305"/>
      <c r="C84" s="305"/>
      <c r="D84" s="305"/>
      <c r="E84" s="305"/>
      <c r="F84" s="305"/>
      <c r="G84" s="42">
        <v>76</v>
      </c>
      <c r="H84" s="43">
        <v>0</v>
      </c>
      <c r="I84" s="43">
        <v>0</v>
      </c>
    </row>
    <row r="85" spans="1:9" ht="12.75" customHeight="1" x14ac:dyDescent="0.2">
      <c r="A85" s="289" t="s">
        <v>444</v>
      </c>
      <c r="B85" s="289"/>
      <c r="C85" s="289"/>
      <c r="D85" s="289"/>
      <c r="E85" s="289"/>
      <c r="F85" s="289"/>
      <c r="G85" s="12">
        <v>77</v>
      </c>
      <c r="H85" s="82">
        <f>H86+H87+H88+H89+H90</f>
        <v>624455</v>
      </c>
      <c r="I85" s="82">
        <f>I86+I87+I88+I89+I90</f>
        <v>786358</v>
      </c>
    </row>
    <row r="86" spans="1:9" ht="25.5" customHeight="1" x14ac:dyDescent="0.2">
      <c r="A86" s="288" t="s">
        <v>445</v>
      </c>
      <c r="B86" s="288"/>
      <c r="C86" s="288"/>
      <c r="D86" s="288"/>
      <c r="E86" s="288"/>
      <c r="F86" s="288"/>
      <c r="G86" s="11">
        <v>78</v>
      </c>
      <c r="H86" s="18">
        <v>830229</v>
      </c>
      <c r="I86" s="18">
        <v>830229</v>
      </c>
    </row>
    <row r="87" spans="1:9" ht="12.75" customHeight="1" x14ac:dyDescent="0.2">
      <c r="A87" s="288" t="s">
        <v>70</v>
      </c>
      <c r="B87" s="288"/>
      <c r="C87" s="288"/>
      <c r="D87" s="288"/>
      <c r="E87" s="288"/>
      <c r="F87" s="288"/>
      <c r="G87" s="11">
        <v>79</v>
      </c>
      <c r="H87" s="18">
        <v>0</v>
      </c>
      <c r="I87" s="18">
        <v>0</v>
      </c>
    </row>
    <row r="88" spans="1:9" ht="12.75" customHeight="1" x14ac:dyDescent="0.2">
      <c r="A88" s="288" t="s">
        <v>71</v>
      </c>
      <c r="B88" s="288"/>
      <c r="C88" s="288"/>
      <c r="D88" s="288"/>
      <c r="E88" s="288"/>
      <c r="F88" s="288"/>
      <c r="G88" s="11">
        <v>80</v>
      </c>
      <c r="H88" s="18">
        <v>0</v>
      </c>
      <c r="I88" s="18">
        <v>0</v>
      </c>
    </row>
    <row r="89" spans="1:9" ht="12.75" customHeight="1" x14ac:dyDescent="0.2">
      <c r="A89" s="288" t="s">
        <v>348</v>
      </c>
      <c r="B89" s="288"/>
      <c r="C89" s="288"/>
      <c r="D89" s="288"/>
      <c r="E89" s="288"/>
      <c r="F89" s="288"/>
      <c r="G89" s="11">
        <v>81</v>
      </c>
      <c r="H89" s="18">
        <v>0</v>
      </c>
      <c r="I89" s="18">
        <v>0</v>
      </c>
    </row>
    <row r="90" spans="1:9" ht="12.75" customHeight="1" x14ac:dyDescent="0.2">
      <c r="A90" s="288" t="s">
        <v>349</v>
      </c>
      <c r="B90" s="288"/>
      <c r="C90" s="288"/>
      <c r="D90" s="288"/>
      <c r="E90" s="288"/>
      <c r="F90" s="288"/>
      <c r="G90" s="11">
        <v>82</v>
      </c>
      <c r="H90" s="18">
        <v>-205774</v>
      </c>
      <c r="I90" s="18">
        <v>-43871</v>
      </c>
    </row>
    <row r="91" spans="1:9" ht="12.75" customHeight="1" x14ac:dyDescent="0.2">
      <c r="A91" s="289" t="s">
        <v>350</v>
      </c>
      <c r="B91" s="289"/>
      <c r="C91" s="289"/>
      <c r="D91" s="289"/>
      <c r="E91" s="289"/>
      <c r="F91" s="289"/>
      <c r="G91" s="12">
        <v>83</v>
      </c>
      <c r="H91" s="82">
        <f>H92-H93</f>
        <v>92084350</v>
      </c>
      <c r="I91" s="82">
        <f>I92-I93</f>
        <v>141471249</v>
      </c>
    </row>
    <row r="92" spans="1:9" ht="12.75" customHeight="1" x14ac:dyDescent="0.2">
      <c r="A92" s="288" t="s">
        <v>72</v>
      </c>
      <c r="B92" s="288"/>
      <c r="C92" s="288"/>
      <c r="D92" s="288"/>
      <c r="E92" s="288"/>
      <c r="F92" s="288"/>
      <c r="G92" s="11">
        <v>84</v>
      </c>
      <c r="H92" s="18">
        <v>92084350</v>
      </c>
      <c r="I92" s="18">
        <v>141471249</v>
      </c>
    </row>
    <row r="93" spans="1:9" ht="12.75" customHeight="1" x14ac:dyDescent="0.2">
      <c r="A93" s="288" t="s">
        <v>73</v>
      </c>
      <c r="B93" s="288"/>
      <c r="C93" s="288"/>
      <c r="D93" s="288"/>
      <c r="E93" s="288"/>
      <c r="F93" s="288"/>
      <c r="G93" s="11">
        <v>85</v>
      </c>
      <c r="H93" s="18">
        <v>0</v>
      </c>
      <c r="I93" s="18">
        <v>0</v>
      </c>
    </row>
    <row r="94" spans="1:9" ht="12.75" customHeight="1" x14ac:dyDescent="0.2">
      <c r="A94" s="289" t="s">
        <v>351</v>
      </c>
      <c r="B94" s="289"/>
      <c r="C94" s="289"/>
      <c r="D94" s="289"/>
      <c r="E94" s="289"/>
      <c r="F94" s="289"/>
      <c r="G94" s="12">
        <v>86</v>
      </c>
      <c r="H94" s="82">
        <f>H95-H96</f>
        <v>46328381</v>
      </c>
      <c r="I94" s="82">
        <f>I95-I96</f>
        <v>15507421</v>
      </c>
    </row>
    <row r="95" spans="1:9" ht="12.75" customHeight="1" x14ac:dyDescent="0.2">
      <c r="A95" s="288" t="s">
        <v>74</v>
      </c>
      <c r="B95" s="288"/>
      <c r="C95" s="288"/>
      <c r="D95" s="288"/>
      <c r="E95" s="288"/>
      <c r="F95" s="288"/>
      <c r="G95" s="11">
        <v>87</v>
      </c>
      <c r="H95" s="18">
        <v>46328381</v>
      </c>
      <c r="I95" s="18">
        <v>15507421</v>
      </c>
    </row>
    <row r="96" spans="1:9" ht="12.75" customHeight="1" x14ac:dyDescent="0.2">
      <c r="A96" s="288" t="s">
        <v>75</v>
      </c>
      <c r="B96" s="288"/>
      <c r="C96" s="288"/>
      <c r="D96" s="288"/>
      <c r="E96" s="288"/>
      <c r="F96" s="288"/>
      <c r="G96" s="11">
        <v>88</v>
      </c>
      <c r="H96" s="18">
        <v>0</v>
      </c>
      <c r="I96" s="18">
        <v>0</v>
      </c>
    </row>
    <row r="97" spans="1:9" ht="12.75" customHeight="1" x14ac:dyDescent="0.2">
      <c r="A97" s="288" t="s">
        <v>76</v>
      </c>
      <c r="B97" s="288"/>
      <c r="C97" s="288"/>
      <c r="D97" s="288"/>
      <c r="E97" s="288"/>
      <c r="F97" s="288"/>
      <c r="G97" s="11">
        <v>89</v>
      </c>
      <c r="H97" s="18">
        <v>124755316</v>
      </c>
      <c r="I97" s="18">
        <v>138194765</v>
      </c>
    </row>
    <row r="98" spans="1:9" ht="12.75" customHeight="1" x14ac:dyDescent="0.2">
      <c r="A98" s="290" t="s">
        <v>353</v>
      </c>
      <c r="B98" s="290"/>
      <c r="C98" s="290"/>
      <c r="D98" s="290"/>
      <c r="E98" s="290"/>
      <c r="F98" s="290"/>
      <c r="G98" s="12">
        <v>90</v>
      </c>
      <c r="H98" s="82">
        <f>SUM(H99:H104)</f>
        <v>31414110</v>
      </c>
      <c r="I98" s="82">
        <f>SUM(I99:I104)</f>
        <v>33377741</v>
      </c>
    </row>
    <row r="99" spans="1:9" ht="12.75" customHeight="1" x14ac:dyDescent="0.2">
      <c r="A99" s="288" t="s">
        <v>77</v>
      </c>
      <c r="B99" s="288"/>
      <c r="C99" s="288"/>
      <c r="D99" s="288"/>
      <c r="E99" s="288"/>
      <c r="F99" s="288"/>
      <c r="G99" s="11">
        <v>91</v>
      </c>
      <c r="H99" s="18">
        <v>6067206</v>
      </c>
      <c r="I99" s="18">
        <v>6202020</v>
      </c>
    </row>
    <row r="100" spans="1:9" ht="12.75" customHeight="1" x14ac:dyDescent="0.2">
      <c r="A100" s="288" t="s">
        <v>78</v>
      </c>
      <c r="B100" s="288"/>
      <c r="C100" s="288"/>
      <c r="D100" s="288"/>
      <c r="E100" s="288"/>
      <c r="F100" s="288"/>
      <c r="G100" s="11">
        <v>92</v>
      </c>
      <c r="H100" s="18">
        <v>0</v>
      </c>
      <c r="I100" s="18">
        <v>0</v>
      </c>
    </row>
    <row r="101" spans="1:9" ht="12.75" customHeight="1" x14ac:dyDescent="0.2">
      <c r="A101" s="288" t="s">
        <v>79</v>
      </c>
      <c r="B101" s="288"/>
      <c r="C101" s="288"/>
      <c r="D101" s="288"/>
      <c r="E101" s="288"/>
      <c r="F101" s="288"/>
      <c r="G101" s="11">
        <v>93</v>
      </c>
      <c r="H101" s="18">
        <v>3066319</v>
      </c>
      <c r="I101" s="18">
        <v>3057831</v>
      </c>
    </row>
    <row r="102" spans="1:9" ht="12.75" customHeight="1" x14ac:dyDescent="0.2">
      <c r="A102" s="288" t="s">
        <v>80</v>
      </c>
      <c r="B102" s="288"/>
      <c r="C102" s="288"/>
      <c r="D102" s="288"/>
      <c r="E102" s="288"/>
      <c r="F102" s="288"/>
      <c r="G102" s="11">
        <v>94</v>
      </c>
      <c r="H102" s="18">
        <v>609529</v>
      </c>
      <c r="I102" s="18">
        <v>609529</v>
      </c>
    </row>
    <row r="103" spans="1:9" ht="12.75" customHeight="1" x14ac:dyDescent="0.2">
      <c r="A103" s="288" t="s">
        <v>81</v>
      </c>
      <c r="B103" s="288"/>
      <c r="C103" s="288"/>
      <c r="D103" s="288"/>
      <c r="E103" s="288"/>
      <c r="F103" s="288"/>
      <c r="G103" s="11">
        <v>95</v>
      </c>
      <c r="H103" s="18">
        <v>21631366</v>
      </c>
      <c r="I103" s="18">
        <v>21622893</v>
      </c>
    </row>
    <row r="104" spans="1:9" ht="12.75" customHeight="1" x14ac:dyDescent="0.2">
      <c r="A104" s="288" t="s">
        <v>82</v>
      </c>
      <c r="B104" s="288"/>
      <c r="C104" s="288"/>
      <c r="D104" s="288"/>
      <c r="E104" s="288"/>
      <c r="F104" s="288"/>
      <c r="G104" s="11">
        <v>96</v>
      </c>
      <c r="H104" s="18">
        <v>39690</v>
      </c>
      <c r="I104" s="18">
        <v>1885468</v>
      </c>
    </row>
    <row r="105" spans="1:9" ht="12.75" customHeight="1" x14ac:dyDescent="0.2">
      <c r="A105" s="290" t="s">
        <v>354</v>
      </c>
      <c r="B105" s="290"/>
      <c r="C105" s="290"/>
      <c r="D105" s="290"/>
      <c r="E105" s="290"/>
      <c r="F105" s="290"/>
      <c r="G105" s="12">
        <v>97</v>
      </c>
      <c r="H105" s="82">
        <f>SUM(H106:H116)</f>
        <v>43200203</v>
      </c>
      <c r="I105" s="82">
        <f>SUM(I106:I116)</f>
        <v>42761460</v>
      </c>
    </row>
    <row r="106" spans="1:9" ht="12.75" customHeight="1" x14ac:dyDescent="0.2">
      <c r="A106" s="288" t="s">
        <v>83</v>
      </c>
      <c r="B106" s="288"/>
      <c r="C106" s="288"/>
      <c r="D106" s="288"/>
      <c r="E106" s="288"/>
      <c r="F106" s="288"/>
      <c r="G106" s="11">
        <v>98</v>
      </c>
      <c r="H106" s="18">
        <v>0</v>
      </c>
      <c r="I106" s="18">
        <v>0</v>
      </c>
    </row>
    <row r="107" spans="1:9" ht="24.6" customHeight="1" x14ac:dyDescent="0.2">
      <c r="A107" s="288" t="s">
        <v>84</v>
      </c>
      <c r="B107" s="288"/>
      <c r="C107" s="288"/>
      <c r="D107" s="288"/>
      <c r="E107" s="288"/>
      <c r="F107" s="288"/>
      <c r="G107" s="11">
        <v>99</v>
      </c>
      <c r="H107" s="18">
        <v>0</v>
      </c>
      <c r="I107" s="18">
        <v>0</v>
      </c>
    </row>
    <row r="108" spans="1:9" ht="12.75" customHeight="1" x14ac:dyDescent="0.2">
      <c r="A108" s="288" t="s">
        <v>85</v>
      </c>
      <c r="B108" s="288"/>
      <c r="C108" s="288"/>
      <c r="D108" s="288"/>
      <c r="E108" s="288"/>
      <c r="F108" s="288"/>
      <c r="G108" s="11">
        <v>100</v>
      </c>
      <c r="H108" s="18">
        <v>0</v>
      </c>
      <c r="I108" s="18">
        <v>0</v>
      </c>
    </row>
    <row r="109" spans="1:9" ht="21.6" customHeight="1" x14ac:dyDescent="0.2">
      <c r="A109" s="288" t="s">
        <v>86</v>
      </c>
      <c r="B109" s="288"/>
      <c r="C109" s="288"/>
      <c r="D109" s="288"/>
      <c r="E109" s="288"/>
      <c r="F109" s="288"/>
      <c r="G109" s="11">
        <v>101</v>
      </c>
      <c r="H109" s="18">
        <v>0</v>
      </c>
      <c r="I109" s="18">
        <v>0</v>
      </c>
    </row>
    <row r="110" spans="1:9" ht="12.75" customHeight="1" x14ac:dyDescent="0.2">
      <c r="A110" s="288" t="s">
        <v>87</v>
      </c>
      <c r="B110" s="288"/>
      <c r="C110" s="288"/>
      <c r="D110" s="288"/>
      <c r="E110" s="288"/>
      <c r="F110" s="288"/>
      <c r="G110" s="11">
        <v>102</v>
      </c>
      <c r="H110" s="18">
        <v>46453</v>
      </c>
      <c r="I110" s="18">
        <v>46453</v>
      </c>
    </row>
    <row r="111" spans="1:9" ht="12.75" customHeight="1" x14ac:dyDescent="0.2">
      <c r="A111" s="288" t="s">
        <v>88</v>
      </c>
      <c r="B111" s="288"/>
      <c r="C111" s="288"/>
      <c r="D111" s="288"/>
      <c r="E111" s="288"/>
      <c r="F111" s="288"/>
      <c r="G111" s="11">
        <v>103</v>
      </c>
      <c r="H111" s="18">
        <v>31774344</v>
      </c>
      <c r="I111" s="18">
        <v>30877974</v>
      </c>
    </row>
    <row r="112" spans="1:9" ht="12.75" customHeight="1" x14ac:dyDescent="0.2">
      <c r="A112" s="288" t="s">
        <v>89</v>
      </c>
      <c r="B112" s="288"/>
      <c r="C112" s="288"/>
      <c r="D112" s="288"/>
      <c r="E112" s="288"/>
      <c r="F112" s="288"/>
      <c r="G112" s="11">
        <v>104</v>
      </c>
      <c r="H112" s="18">
        <v>0</v>
      </c>
      <c r="I112" s="18">
        <v>0</v>
      </c>
    </row>
    <row r="113" spans="1:9" ht="12.75" customHeight="1" x14ac:dyDescent="0.2">
      <c r="A113" s="288" t="s">
        <v>90</v>
      </c>
      <c r="B113" s="288"/>
      <c r="C113" s="288"/>
      <c r="D113" s="288"/>
      <c r="E113" s="288"/>
      <c r="F113" s="288"/>
      <c r="G113" s="11">
        <v>105</v>
      </c>
      <c r="H113" s="18">
        <v>0</v>
      </c>
      <c r="I113" s="18">
        <v>137040</v>
      </c>
    </row>
    <row r="114" spans="1:9" ht="12.75" customHeight="1" x14ac:dyDescent="0.2">
      <c r="A114" s="288" t="s">
        <v>91</v>
      </c>
      <c r="B114" s="288"/>
      <c r="C114" s="288"/>
      <c r="D114" s="288"/>
      <c r="E114" s="288"/>
      <c r="F114" s="288"/>
      <c r="G114" s="11">
        <v>106</v>
      </c>
      <c r="H114" s="18">
        <v>1345000</v>
      </c>
      <c r="I114" s="18">
        <v>1142571</v>
      </c>
    </row>
    <row r="115" spans="1:9" ht="12.75" customHeight="1" x14ac:dyDescent="0.2">
      <c r="A115" s="288" t="s">
        <v>92</v>
      </c>
      <c r="B115" s="288"/>
      <c r="C115" s="288"/>
      <c r="D115" s="288"/>
      <c r="E115" s="288"/>
      <c r="F115" s="288"/>
      <c r="G115" s="11">
        <v>107</v>
      </c>
      <c r="H115" s="18">
        <v>6247316</v>
      </c>
      <c r="I115" s="18">
        <v>6838619</v>
      </c>
    </row>
    <row r="116" spans="1:9" ht="12.75" customHeight="1" x14ac:dyDescent="0.2">
      <c r="A116" s="288" t="s">
        <v>93</v>
      </c>
      <c r="B116" s="288"/>
      <c r="C116" s="288"/>
      <c r="D116" s="288"/>
      <c r="E116" s="288"/>
      <c r="F116" s="288"/>
      <c r="G116" s="11">
        <v>108</v>
      </c>
      <c r="H116" s="18">
        <v>3787090</v>
      </c>
      <c r="I116" s="18">
        <v>3718803</v>
      </c>
    </row>
    <row r="117" spans="1:9" ht="12.75" customHeight="1" x14ac:dyDescent="0.2">
      <c r="A117" s="290" t="s">
        <v>355</v>
      </c>
      <c r="B117" s="290"/>
      <c r="C117" s="290"/>
      <c r="D117" s="290"/>
      <c r="E117" s="290"/>
      <c r="F117" s="290"/>
      <c r="G117" s="12">
        <v>109</v>
      </c>
      <c r="H117" s="82">
        <f>SUM(H118:H131)</f>
        <v>377486959</v>
      </c>
      <c r="I117" s="82">
        <f>SUM(I118:I131)</f>
        <v>401107162</v>
      </c>
    </row>
    <row r="118" spans="1:9" ht="12.75" customHeight="1" x14ac:dyDescent="0.2">
      <c r="A118" s="288" t="s">
        <v>83</v>
      </c>
      <c r="B118" s="288"/>
      <c r="C118" s="288"/>
      <c r="D118" s="288"/>
      <c r="E118" s="288"/>
      <c r="F118" s="288"/>
      <c r="G118" s="11">
        <v>110</v>
      </c>
      <c r="H118" s="18">
        <v>0</v>
      </c>
      <c r="I118" s="18">
        <v>0</v>
      </c>
    </row>
    <row r="119" spans="1:9" ht="22.15" customHeight="1" x14ac:dyDescent="0.2">
      <c r="A119" s="288" t="s">
        <v>84</v>
      </c>
      <c r="B119" s="288"/>
      <c r="C119" s="288"/>
      <c r="D119" s="288"/>
      <c r="E119" s="288"/>
      <c r="F119" s="288"/>
      <c r="G119" s="11">
        <v>111</v>
      </c>
      <c r="H119" s="18">
        <v>0</v>
      </c>
      <c r="I119" s="18">
        <v>0</v>
      </c>
    </row>
    <row r="120" spans="1:9" ht="12.75" customHeight="1" x14ac:dyDescent="0.2">
      <c r="A120" s="288" t="s">
        <v>85</v>
      </c>
      <c r="B120" s="288"/>
      <c r="C120" s="288"/>
      <c r="D120" s="288"/>
      <c r="E120" s="288"/>
      <c r="F120" s="288"/>
      <c r="G120" s="11">
        <v>112</v>
      </c>
      <c r="H120" s="18">
        <v>15501708</v>
      </c>
      <c r="I120" s="18">
        <v>15920779</v>
      </c>
    </row>
    <row r="121" spans="1:9" ht="23.45" customHeight="1" x14ac:dyDescent="0.2">
      <c r="A121" s="288" t="s">
        <v>86</v>
      </c>
      <c r="B121" s="288"/>
      <c r="C121" s="288"/>
      <c r="D121" s="288"/>
      <c r="E121" s="288"/>
      <c r="F121" s="288"/>
      <c r="G121" s="11">
        <v>113</v>
      </c>
      <c r="H121" s="18">
        <v>0</v>
      </c>
      <c r="I121" s="18">
        <v>0</v>
      </c>
    </row>
    <row r="122" spans="1:9" ht="12.75" customHeight="1" x14ac:dyDescent="0.2">
      <c r="A122" s="288" t="s">
        <v>87</v>
      </c>
      <c r="B122" s="288"/>
      <c r="C122" s="288"/>
      <c r="D122" s="288"/>
      <c r="E122" s="288"/>
      <c r="F122" s="288"/>
      <c r="G122" s="11">
        <v>114</v>
      </c>
      <c r="H122" s="18">
        <v>10000</v>
      </c>
      <c r="I122" s="18">
        <v>249900</v>
      </c>
    </row>
    <row r="123" spans="1:9" ht="12.75" customHeight="1" x14ac:dyDescent="0.2">
      <c r="A123" s="288" t="s">
        <v>88</v>
      </c>
      <c r="B123" s="288"/>
      <c r="C123" s="288"/>
      <c r="D123" s="288"/>
      <c r="E123" s="288"/>
      <c r="F123" s="288"/>
      <c r="G123" s="11">
        <v>115</v>
      </c>
      <c r="H123" s="18">
        <v>28081379</v>
      </c>
      <c r="I123" s="18">
        <v>30255762</v>
      </c>
    </row>
    <row r="124" spans="1:9" ht="12.75" customHeight="1" x14ac:dyDescent="0.2">
      <c r="A124" s="288" t="s">
        <v>89</v>
      </c>
      <c r="B124" s="288"/>
      <c r="C124" s="288"/>
      <c r="D124" s="288"/>
      <c r="E124" s="288"/>
      <c r="F124" s="288"/>
      <c r="G124" s="11">
        <v>116</v>
      </c>
      <c r="H124" s="18">
        <v>132754442</v>
      </c>
      <c r="I124" s="18">
        <v>157368915</v>
      </c>
    </row>
    <row r="125" spans="1:9" ht="12.75" customHeight="1" x14ac:dyDescent="0.2">
      <c r="A125" s="288" t="s">
        <v>90</v>
      </c>
      <c r="B125" s="288"/>
      <c r="C125" s="288"/>
      <c r="D125" s="288"/>
      <c r="E125" s="288"/>
      <c r="F125" s="288"/>
      <c r="G125" s="11">
        <v>117</v>
      </c>
      <c r="H125" s="18">
        <v>123888897</v>
      </c>
      <c r="I125" s="18">
        <v>112061548</v>
      </c>
    </row>
    <row r="126" spans="1:9" x14ac:dyDescent="0.2">
      <c r="A126" s="288" t="s">
        <v>91</v>
      </c>
      <c r="B126" s="288"/>
      <c r="C126" s="288"/>
      <c r="D126" s="288"/>
      <c r="E126" s="288"/>
      <c r="F126" s="288"/>
      <c r="G126" s="11">
        <v>118</v>
      </c>
      <c r="H126" s="18">
        <v>195000</v>
      </c>
      <c r="I126" s="18">
        <v>202836</v>
      </c>
    </row>
    <row r="127" spans="1:9" x14ac:dyDescent="0.2">
      <c r="A127" s="288" t="s">
        <v>94</v>
      </c>
      <c r="B127" s="288"/>
      <c r="C127" s="288"/>
      <c r="D127" s="288"/>
      <c r="E127" s="288"/>
      <c r="F127" s="288"/>
      <c r="G127" s="11">
        <v>119</v>
      </c>
      <c r="H127" s="18">
        <v>11706100</v>
      </c>
      <c r="I127" s="18">
        <v>12572267</v>
      </c>
    </row>
    <row r="128" spans="1:9" x14ac:dyDescent="0.2">
      <c r="A128" s="288" t="s">
        <v>95</v>
      </c>
      <c r="B128" s="288"/>
      <c r="C128" s="288"/>
      <c r="D128" s="288"/>
      <c r="E128" s="288"/>
      <c r="F128" s="288"/>
      <c r="G128" s="11">
        <v>120</v>
      </c>
      <c r="H128" s="18">
        <v>24490575</v>
      </c>
      <c r="I128" s="18">
        <v>27266604</v>
      </c>
    </row>
    <row r="129" spans="1:9" x14ac:dyDescent="0.2">
      <c r="A129" s="288" t="s">
        <v>96</v>
      </c>
      <c r="B129" s="288"/>
      <c r="C129" s="288"/>
      <c r="D129" s="288"/>
      <c r="E129" s="288"/>
      <c r="F129" s="288"/>
      <c r="G129" s="11">
        <v>121</v>
      </c>
      <c r="H129" s="18">
        <v>322252</v>
      </c>
      <c r="I129" s="18">
        <v>109369</v>
      </c>
    </row>
    <row r="130" spans="1:9" x14ac:dyDescent="0.2">
      <c r="A130" s="288" t="s">
        <v>97</v>
      </c>
      <c r="B130" s="288"/>
      <c r="C130" s="288"/>
      <c r="D130" s="288"/>
      <c r="E130" s="288"/>
      <c r="F130" s="288"/>
      <c r="G130" s="11">
        <v>122</v>
      </c>
      <c r="H130" s="18">
        <v>41226</v>
      </c>
      <c r="I130" s="18">
        <v>33586</v>
      </c>
    </row>
    <row r="131" spans="1:9" x14ac:dyDescent="0.2">
      <c r="A131" s="288" t="s">
        <v>98</v>
      </c>
      <c r="B131" s="288"/>
      <c r="C131" s="288"/>
      <c r="D131" s="288"/>
      <c r="E131" s="288"/>
      <c r="F131" s="288"/>
      <c r="G131" s="11">
        <v>123</v>
      </c>
      <c r="H131" s="18">
        <v>40495380</v>
      </c>
      <c r="I131" s="18">
        <v>45065596</v>
      </c>
    </row>
    <row r="132" spans="1:9" ht="22.15" customHeight="1" x14ac:dyDescent="0.2">
      <c r="A132" s="304" t="s">
        <v>99</v>
      </c>
      <c r="B132" s="304"/>
      <c r="C132" s="304"/>
      <c r="D132" s="304"/>
      <c r="E132" s="304"/>
      <c r="F132" s="304"/>
      <c r="G132" s="11">
        <v>124</v>
      </c>
      <c r="H132" s="18">
        <v>36293389</v>
      </c>
      <c r="I132" s="18">
        <v>33843150</v>
      </c>
    </row>
    <row r="133" spans="1:9" ht="12.75" customHeight="1" x14ac:dyDescent="0.2">
      <c r="A133" s="290" t="s">
        <v>356</v>
      </c>
      <c r="B133" s="290"/>
      <c r="C133" s="290"/>
      <c r="D133" s="290"/>
      <c r="E133" s="290"/>
      <c r="F133" s="290"/>
      <c r="G133" s="12">
        <v>125</v>
      </c>
      <c r="H133" s="82">
        <f>H75+H98+H105+H117+H132</f>
        <v>1019368293</v>
      </c>
      <c r="I133" s="82">
        <f>I75+I98+I105+I117+I132</f>
        <v>1074173874</v>
      </c>
    </row>
    <row r="134" spans="1:9" x14ac:dyDescent="0.2">
      <c r="A134" s="304" t="s">
        <v>100</v>
      </c>
      <c r="B134" s="304"/>
      <c r="C134" s="304"/>
      <c r="D134" s="304"/>
      <c r="E134" s="304"/>
      <c r="F134" s="304"/>
      <c r="G134" s="11">
        <v>126</v>
      </c>
      <c r="H134" s="18">
        <v>776014997</v>
      </c>
      <c r="I134" s="18">
        <v>900273773</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82" zoomScale="85" zoomScaleNormal="85" zoomScaleSheetLayoutView="110" workbookViewId="0">
      <selection activeCell="M43" sqref="M4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08" t="s">
        <v>102</v>
      </c>
      <c r="B1" s="309"/>
      <c r="C1" s="309"/>
      <c r="D1" s="309"/>
      <c r="E1" s="309"/>
      <c r="F1" s="309"/>
      <c r="G1" s="309"/>
      <c r="H1" s="309"/>
      <c r="I1" s="309"/>
    </row>
    <row r="2" spans="1:11" x14ac:dyDescent="0.2">
      <c r="A2" s="310" t="s">
        <v>580</v>
      </c>
      <c r="B2" s="311"/>
      <c r="C2" s="311"/>
      <c r="D2" s="311"/>
      <c r="E2" s="311"/>
      <c r="F2" s="311"/>
      <c r="G2" s="311"/>
      <c r="H2" s="311"/>
      <c r="I2" s="311"/>
    </row>
    <row r="3" spans="1:11" x14ac:dyDescent="0.2">
      <c r="A3" s="312" t="s">
        <v>446</v>
      </c>
      <c r="B3" s="313"/>
      <c r="C3" s="313"/>
      <c r="D3" s="313"/>
      <c r="E3" s="313"/>
      <c r="F3" s="313"/>
      <c r="G3" s="313"/>
      <c r="H3" s="313"/>
      <c r="I3" s="313"/>
      <c r="J3" s="314"/>
      <c r="K3" s="314"/>
    </row>
    <row r="4" spans="1:11" x14ac:dyDescent="0.2">
      <c r="A4" s="315" t="s">
        <v>481</v>
      </c>
      <c r="B4" s="316"/>
      <c r="C4" s="316"/>
      <c r="D4" s="316"/>
      <c r="E4" s="316"/>
      <c r="F4" s="316"/>
      <c r="G4" s="316"/>
      <c r="H4" s="316"/>
      <c r="I4" s="316"/>
      <c r="J4" s="317"/>
      <c r="K4" s="317"/>
    </row>
    <row r="5" spans="1:11" ht="22.15" customHeight="1" x14ac:dyDescent="0.2">
      <c r="A5" s="318" t="s">
        <v>2</v>
      </c>
      <c r="B5" s="319"/>
      <c r="C5" s="319"/>
      <c r="D5" s="319"/>
      <c r="E5" s="319"/>
      <c r="F5" s="319"/>
      <c r="G5" s="318" t="s">
        <v>103</v>
      </c>
      <c r="H5" s="320" t="s">
        <v>301</v>
      </c>
      <c r="I5" s="321"/>
      <c r="J5" s="320" t="s">
        <v>279</v>
      </c>
      <c r="K5" s="321"/>
    </row>
    <row r="6" spans="1:11" x14ac:dyDescent="0.2">
      <c r="A6" s="319"/>
      <c r="B6" s="319"/>
      <c r="C6" s="319"/>
      <c r="D6" s="319"/>
      <c r="E6" s="319"/>
      <c r="F6" s="319"/>
      <c r="G6" s="319"/>
      <c r="H6" s="46" t="s">
        <v>294</v>
      </c>
      <c r="I6" s="46" t="s">
        <v>295</v>
      </c>
      <c r="J6" s="46" t="s">
        <v>294</v>
      </c>
      <c r="K6" s="46" t="s">
        <v>295</v>
      </c>
    </row>
    <row r="7" spans="1:11" x14ac:dyDescent="0.2">
      <c r="A7" s="324">
        <v>1</v>
      </c>
      <c r="B7" s="325"/>
      <c r="C7" s="325"/>
      <c r="D7" s="325"/>
      <c r="E7" s="325"/>
      <c r="F7" s="325"/>
      <c r="G7" s="47">
        <v>2</v>
      </c>
      <c r="H7" s="46">
        <v>3</v>
      </c>
      <c r="I7" s="46">
        <v>4</v>
      </c>
      <c r="J7" s="46">
        <v>5</v>
      </c>
      <c r="K7" s="46">
        <v>6</v>
      </c>
    </row>
    <row r="8" spans="1:11" ht="12.75" customHeight="1" x14ac:dyDescent="0.2">
      <c r="A8" s="322" t="s">
        <v>357</v>
      </c>
      <c r="B8" s="322"/>
      <c r="C8" s="322"/>
      <c r="D8" s="322"/>
      <c r="E8" s="322"/>
      <c r="F8" s="322"/>
      <c r="G8" s="12">
        <v>1</v>
      </c>
      <c r="H8" s="48">
        <f>SUM(H9:H13)</f>
        <v>175970801</v>
      </c>
      <c r="I8" s="48">
        <f>SUM(I9:I13)</f>
        <v>175970801</v>
      </c>
      <c r="J8" s="48">
        <f>SUM(J9:J13)</f>
        <v>212542532</v>
      </c>
      <c r="K8" s="48">
        <f>SUM(K9:K13)</f>
        <v>212542532</v>
      </c>
    </row>
    <row r="9" spans="1:11" ht="12.75" customHeight="1" x14ac:dyDescent="0.2">
      <c r="A9" s="288" t="s">
        <v>115</v>
      </c>
      <c r="B9" s="288"/>
      <c r="C9" s="288"/>
      <c r="D9" s="288"/>
      <c r="E9" s="288"/>
      <c r="F9" s="288"/>
      <c r="G9" s="11">
        <v>2</v>
      </c>
      <c r="H9" s="49">
        <v>0</v>
      </c>
      <c r="I9" s="49">
        <v>0</v>
      </c>
      <c r="J9" s="49">
        <v>0</v>
      </c>
      <c r="K9" s="49">
        <v>0</v>
      </c>
    </row>
    <row r="10" spans="1:11" ht="12.75" customHeight="1" x14ac:dyDescent="0.2">
      <c r="A10" s="288" t="s">
        <v>116</v>
      </c>
      <c r="B10" s="288"/>
      <c r="C10" s="288"/>
      <c r="D10" s="288"/>
      <c r="E10" s="288"/>
      <c r="F10" s="288"/>
      <c r="G10" s="11">
        <v>3</v>
      </c>
      <c r="H10" s="49">
        <v>171525781</v>
      </c>
      <c r="I10" s="49">
        <v>171525781</v>
      </c>
      <c r="J10" s="49">
        <v>210034912</v>
      </c>
      <c r="K10" s="49">
        <v>210034912</v>
      </c>
    </row>
    <row r="11" spans="1:11" ht="12.75" customHeight="1" x14ac:dyDescent="0.2">
      <c r="A11" s="288" t="s">
        <v>117</v>
      </c>
      <c r="B11" s="288"/>
      <c r="C11" s="288"/>
      <c r="D11" s="288"/>
      <c r="E11" s="288"/>
      <c r="F11" s="288"/>
      <c r="G11" s="11">
        <v>4</v>
      </c>
      <c r="H11" s="49">
        <v>0</v>
      </c>
      <c r="I11" s="49">
        <v>0</v>
      </c>
      <c r="J11" s="49">
        <v>0</v>
      </c>
      <c r="K11" s="49">
        <v>0</v>
      </c>
    </row>
    <row r="12" spans="1:11" ht="12.75" customHeight="1" x14ac:dyDescent="0.2">
      <c r="A12" s="288" t="s">
        <v>118</v>
      </c>
      <c r="B12" s="288"/>
      <c r="C12" s="288"/>
      <c r="D12" s="288"/>
      <c r="E12" s="288"/>
      <c r="F12" s="288"/>
      <c r="G12" s="11">
        <v>5</v>
      </c>
      <c r="H12" s="49">
        <v>0</v>
      </c>
      <c r="I12" s="49">
        <v>0</v>
      </c>
      <c r="J12" s="49">
        <v>0</v>
      </c>
      <c r="K12" s="49">
        <v>0</v>
      </c>
    </row>
    <row r="13" spans="1:11" ht="12.75" customHeight="1" x14ac:dyDescent="0.2">
      <c r="A13" s="288" t="s">
        <v>119</v>
      </c>
      <c r="B13" s="288"/>
      <c r="C13" s="288"/>
      <c r="D13" s="288"/>
      <c r="E13" s="288"/>
      <c r="F13" s="288"/>
      <c r="G13" s="11">
        <v>6</v>
      </c>
      <c r="H13" s="49">
        <v>4445020</v>
      </c>
      <c r="I13" s="49">
        <v>4445020</v>
      </c>
      <c r="J13" s="49">
        <v>2507620</v>
      </c>
      <c r="K13" s="49">
        <v>2507620</v>
      </c>
    </row>
    <row r="14" spans="1:11" ht="12.75" customHeight="1" x14ac:dyDescent="0.2">
      <c r="A14" s="322" t="s">
        <v>358</v>
      </c>
      <c r="B14" s="322"/>
      <c r="C14" s="322"/>
      <c r="D14" s="322"/>
      <c r="E14" s="322"/>
      <c r="F14" s="322"/>
      <c r="G14" s="12">
        <v>7</v>
      </c>
      <c r="H14" s="48">
        <f>H15+H16+H20+H24+H25+H26+H29+H36</f>
        <v>165234615</v>
      </c>
      <c r="I14" s="48">
        <f>I15+I16+I20+I24+I25+I26+I29+I36</f>
        <v>165234615</v>
      </c>
      <c r="J14" s="48">
        <f>J15+J16+J20+J24+J25+J26+J29+J36</f>
        <v>182562909</v>
      </c>
      <c r="K14" s="48">
        <f>K15+K16+K20+K24+K25+K26+K29+K36</f>
        <v>182562909</v>
      </c>
    </row>
    <row r="15" spans="1:11" ht="12.75" customHeight="1" x14ac:dyDescent="0.2">
      <c r="A15" s="288" t="s">
        <v>104</v>
      </c>
      <c r="B15" s="288"/>
      <c r="C15" s="288"/>
      <c r="D15" s="288"/>
      <c r="E15" s="288"/>
      <c r="F15" s="288"/>
      <c r="G15" s="11">
        <v>8</v>
      </c>
      <c r="H15" s="49">
        <v>-20804797</v>
      </c>
      <c r="I15" s="49">
        <v>-20804797</v>
      </c>
      <c r="J15" s="49">
        <v>-12055689</v>
      </c>
      <c r="K15" s="49">
        <v>-12055689</v>
      </c>
    </row>
    <row r="16" spans="1:11" ht="12.75" customHeight="1" x14ac:dyDescent="0.2">
      <c r="A16" s="289" t="s">
        <v>438</v>
      </c>
      <c r="B16" s="289"/>
      <c r="C16" s="289"/>
      <c r="D16" s="289"/>
      <c r="E16" s="289"/>
      <c r="F16" s="289"/>
      <c r="G16" s="12">
        <v>9</v>
      </c>
      <c r="H16" s="48">
        <f>SUM(H17:H19)</f>
        <v>138274335</v>
      </c>
      <c r="I16" s="48">
        <f>SUM(I17:I19)</f>
        <v>138274335</v>
      </c>
      <c r="J16" s="48">
        <f>SUM(J17:J19)</f>
        <v>137428174</v>
      </c>
      <c r="K16" s="48">
        <f>SUM(K17:K19)</f>
        <v>137428174</v>
      </c>
    </row>
    <row r="17" spans="1:11" ht="12.75" customHeight="1" x14ac:dyDescent="0.2">
      <c r="A17" s="323" t="s">
        <v>120</v>
      </c>
      <c r="B17" s="323"/>
      <c r="C17" s="323"/>
      <c r="D17" s="323"/>
      <c r="E17" s="323"/>
      <c r="F17" s="323"/>
      <c r="G17" s="11">
        <v>10</v>
      </c>
      <c r="H17" s="49">
        <v>111695366</v>
      </c>
      <c r="I17" s="49">
        <v>111695366</v>
      </c>
      <c r="J17" s="49">
        <v>108108223</v>
      </c>
      <c r="K17" s="49">
        <v>108108223</v>
      </c>
    </row>
    <row r="18" spans="1:11" ht="12.75" customHeight="1" x14ac:dyDescent="0.2">
      <c r="A18" s="323" t="s">
        <v>121</v>
      </c>
      <c r="B18" s="323"/>
      <c r="C18" s="323"/>
      <c r="D18" s="323"/>
      <c r="E18" s="323"/>
      <c r="F18" s="323"/>
      <c r="G18" s="11">
        <v>11</v>
      </c>
      <c r="H18" s="49">
        <v>9363963</v>
      </c>
      <c r="I18" s="49">
        <v>9363963</v>
      </c>
      <c r="J18" s="49">
        <v>7948686</v>
      </c>
      <c r="K18" s="49">
        <v>7948686</v>
      </c>
    </row>
    <row r="19" spans="1:11" ht="12.75" customHeight="1" x14ac:dyDescent="0.2">
      <c r="A19" s="323" t="s">
        <v>122</v>
      </c>
      <c r="B19" s="323"/>
      <c r="C19" s="323"/>
      <c r="D19" s="323"/>
      <c r="E19" s="323"/>
      <c r="F19" s="323"/>
      <c r="G19" s="11">
        <v>12</v>
      </c>
      <c r="H19" s="49">
        <v>17215006</v>
      </c>
      <c r="I19" s="49">
        <v>17215006</v>
      </c>
      <c r="J19" s="49">
        <v>21371265</v>
      </c>
      <c r="K19" s="49">
        <v>21371265</v>
      </c>
    </row>
    <row r="20" spans="1:11" ht="12.75" customHeight="1" x14ac:dyDescent="0.2">
      <c r="A20" s="289" t="s">
        <v>439</v>
      </c>
      <c r="B20" s="289"/>
      <c r="C20" s="289"/>
      <c r="D20" s="289"/>
      <c r="E20" s="289"/>
      <c r="F20" s="289"/>
      <c r="G20" s="12">
        <v>13</v>
      </c>
      <c r="H20" s="48">
        <f>SUM(H21:H23)</f>
        <v>32861891</v>
      </c>
      <c r="I20" s="48">
        <f>SUM(I21:I23)</f>
        <v>32861891</v>
      </c>
      <c r="J20" s="48">
        <f>SUM(J21:J23)</f>
        <v>39479838</v>
      </c>
      <c r="K20" s="48">
        <f>SUM(K21:K23)</f>
        <v>39479838</v>
      </c>
    </row>
    <row r="21" spans="1:11" ht="12.75" customHeight="1" x14ac:dyDescent="0.2">
      <c r="A21" s="323" t="s">
        <v>105</v>
      </c>
      <c r="B21" s="323"/>
      <c r="C21" s="323"/>
      <c r="D21" s="323"/>
      <c r="E21" s="323"/>
      <c r="F21" s="323"/>
      <c r="G21" s="11">
        <v>14</v>
      </c>
      <c r="H21" s="49">
        <v>20450237</v>
      </c>
      <c r="I21" s="49">
        <v>20450237</v>
      </c>
      <c r="J21" s="49">
        <v>24961709</v>
      </c>
      <c r="K21" s="49">
        <v>24961709</v>
      </c>
    </row>
    <row r="22" spans="1:11" ht="12.75" customHeight="1" x14ac:dyDescent="0.2">
      <c r="A22" s="323" t="s">
        <v>106</v>
      </c>
      <c r="B22" s="323"/>
      <c r="C22" s="323"/>
      <c r="D22" s="323"/>
      <c r="E22" s="323"/>
      <c r="F22" s="323"/>
      <c r="G22" s="11">
        <v>15</v>
      </c>
      <c r="H22" s="49">
        <v>8342608</v>
      </c>
      <c r="I22" s="49">
        <v>8342608</v>
      </c>
      <c r="J22" s="49">
        <v>9588358</v>
      </c>
      <c r="K22" s="49">
        <v>9588358</v>
      </c>
    </row>
    <row r="23" spans="1:11" ht="12.75" customHeight="1" x14ac:dyDescent="0.2">
      <c r="A23" s="323" t="s">
        <v>107</v>
      </c>
      <c r="B23" s="323"/>
      <c r="C23" s="323"/>
      <c r="D23" s="323"/>
      <c r="E23" s="323"/>
      <c r="F23" s="323"/>
      <c r="G23" s="11">
        <v>16</v>
      </c>
      <c r="H23" s="49">
        <v>4069046</v>
      </c>
      <c r="I23" s="49">
        <v>4069046</v>
      </c>
      <c r="J23" s="49">
        <v>4929771</v>
      </c>
      <c r="K23" s="49">
        <v>4929771</v>
      </c>
    </row>
    <row r="24" spans="1:11" ht="12.75" customHeight="1" x14ac:dyDescent="0.2">
      <c r="A24" s="288" t="s">
        <v>108</v>
      </c>
      <c r="B24" s="288"/>
      <c r="C24" s="288"/>
      <c r="D24" s="288"/>
      <c r="E24" s="288"/>
      <c r="F24" s="288"/>
      <c r="G24" s="11">
        <v>17</v>
      </c>
      <c r="H24" s="49">
        <v>4936966</v>
      </c>
      <c r="I24" s="49">
        <v>4936966</v>
      </c>
      <c r="J24" s="49">
        <v>4902673</v>
      </c>
      <c r="K24" s="49">
        <v>4902673</v>
      </c>
    </row>
    <row r="25" spans="1:11" ht="12.75" customHeight="1" x14ac:dyDescent="0.2">
      <c r="A25" s="288" t="s">
        <v>109</v>
      </c>
      <c r="B25" s="288"/>
      <c r="C25" s="288"/>
      <c r="D25" s="288"/>
      <c r="E25" s="288"/>
      <c r="F25" s="288"/>
      <c r="G25" s="11">
        <v>18</v>
      </c>
      <c r="H25" s="49">
        <v>8771128</v>
      </c>
      <c r="I25" s="49">
        <v>8771128</v>
      </c>
      <c r="J25" s="49">
        <v>12272300</v>
      </c>
      <c r="K25" s="49">
        <v>12272300</v>
      </c>
    </row>
    <row r="26" spans="1:11" ht="12.75" customHeight="1" x14ac:dyDescent="0.2">
      <c r="A26" s="289" t="s">
        <v>440</v>
      </c>
      <c r="B26" s="289"/>
      <c r="C26" s="289"/>
      <c r="D26" s="289"/>
      <c r="E26" s="289"/>
      <c r="F26" s="289"/>
      <c r="G26" s="12">
        <v>19</v>
      </c>
      <c r="H26" s="48">
        <f>H27+H28</f>
        <v>71680</v>
      </c>
      <c r="I26" s="48">
        <f>I27+I28</f>
        <v>71680</v>
      </c>
      <c r="J26" s="48">
        <f>J27+J28</f>
        <v>68780</v>
      </c>
      <c r="K26" s="48">
        <f>K27+K28</f>
        <v>68780</v>
      </c>
    </row>
    <row r="27" spans="1:11" ht="12.75" customHeight="1" x14ac:dyDescent="0.2">
      <c r="A27" s="323" t="s">
        <v>123</v>
      </c>
      <c r="B27" s="323"/>
      <c r="C27" s="323"/>
      <c r="D27" s="323"/>
      <c r="E27" s="323"/>
      <c r="F27" s="323"/>
      <c r="G27" s="11">
        <v>20</v>
      </c>
      <c r="H27" s="49">
        <v>0</v>
      </c>
      <c r="I27" s="49">
        <v>0</v>
      </c>
      <c r="J27" s="49">
        <v>9141</v>
      </c>
      <c r="K27" s="49">
        <v>9141</v>
      </c>
    </row>
    <row r="28" spans="1:11" ht="12.75" customHeight="1" x14ac:dyDescent="0.2">
      <c r="A28" s="323" t="s">
        <v>124</v>
      </c>
      <c r="B28" s="323"/>
      <c r="C28" s="323"/>
      <c r="D28" s="323"/>
      <c r="E28" s="323"/>
      <c r="F28" s="323"/>
      <c r="G28" s="11">
        <v>21</v>
      </c>
      <c r="H28" s="49">
        <v>71680</v>
      </c>
      <c r="I28" s="49">
        <v>71680</v>
      </c>
      <c r="J28" s="49">
        <v>59639</v>
      </c>
      <c r="K28" s="49">
        <v>59639</v>
      </c>
    </row>
    <row r="29" spans="1:11" ht="12.75" customHeight="1" x14ac:dyDescent="0.2">
      <c r="A29" s="289" t="s">
        <v>441</v>
      </c>
      <c r="B29" s="289"/>
      <c r="C29" s="289"/>
      <c r="D29" s="289"/>
      <c r="E29" s="289"/>
      <c r="F29" s="289"/>
      <c r="G29" s="12">
        <v>22</v>
      </c>
      <c r="H29" s="48">
        <f>SUM(H30:H35)</f>
        <v>0</v>
      </c>
      <c r="I29" s="48">
        <f>SUM(I30:I35)</f>
        <v>0</v>
      </c>
      <c r="J29" s="48">
        <f>SUM(J30:J35)</f>
        <v>0</v>
      </c>
      <c r="K29" s="48">
        <f>SUM(K30:K35)</f>
        <v>0</v>
      </c>
    </row>
    <row r="30" spans="1:11" ht="12.75" customHeight="1" x14ac:dyDescent="0.2">
      <c r="A30" s="323" t="s">
        <v>125</v>
      </c>
      <c r="B30" s="323"/>
      <c r="C30" s="323"/>
      <c r="D30" s="323"/>
      <c r="E30" s="323"/>
      <c r="F30" s="323"/>
      <c r="G30" s="11">
        <v>23</v>
      </c>
      <c r="H30" s="49">
        <v>0</v>
      </c>
      <c r="I30" s="49">
        <v>0</v>
      </c>
      <c r="J30" s="49">
        <v>0</v>
      </c>
      <c r="K30" s="49">
        <v>0</v>
      </c>
    </row>
    <row r="31" spans="1:11" ht="12.75" customHeight="1" x14ac:dyDescent="0.2">
      <c r="A31" s="323" t="s">
        <v>126</v>
      </c>
      <c r="B31" s="323"/>
      <c r="C31" s="323"/>
      <c r="D31" s="323"/>
      <c r="E31" s="323"/>
      <c r="F31" s="323"/>
      <c r="G31" s="11">
        <v>24</v>
      </c>
      <c r="H31" s="49">
        <v>0</v>
      </c>
      <c r="I31" s="49">
        <v>0</v>
      </c>
      <c r="J31" s="49">
        <v>0</v>
      </c>
      <c r="K31" s="49">
        <v>0</v>
      </c>
    </row>
    <row r="32" spans="1:11" ht="12.75" customHeight="1" x14ac:dyDescent="0.2">
      <c r="A32" s="323" t="s">
        <v>127</v>
      </c>
      <c r="B32" s="323"/>
      <c r="C32" s="323"/>
      <c r="D32" s="323"/>
      <c r="E32" s="323"/>
      <c r="F32" s="323"/>
      <c r="G32" s="11">
        <v>25</v>
      </c>
      <c r="H32" s="49">
        <v>0</v>
      </c>
      <c r="I32" s="49">
        <v>0</v>
      </c>
      <c r="J32" s="49">
        <v>0</v>
      </c>
      <c r="K32" s="49">
        <v>0</v>
      </c>
    </row>
    <row r="33" spans="1:11" ht="12.75" customHeight="1" x14ac:dyDescent="0.2">
      <c r="A33" s="323" t="s">
        <v>128</v>
      </c>
      <c r="B33" s="323"/>
      <c r="C33" s="323"/>
      <c r="D33" s="323"/>
      <c r="E33" s="323"/>
      <c r="F33" s="323"/>
      <c r="G33" s="11">
        <v>26</v>
      </c>
      <c r="H33" s="49">
        <v>0</v>
      </c>
      <c r="I33" s="49">
        <v>0</v>
      </c>
      <c r="J33" s="49">
        <v>0</v>
      </c>
      <c r="K33" s="49">
        <v>0</v>
      </c>
    </row>
    <row r="34" spans="1:11" ht="12.75" customHeight="1" x14ac:dyDescent="0.2">
      <c r="A34" s="323" t="s">
        <v>129</v>
      </c>
      <c r="B34" s="323"/>
      <c r="C34" s="323"/>
      <c r="D34" s="323"/>
      <c r="E34" s="323"/>
      <c r="F34" s="323"/>
      <c r="G34" s="11">
        <v>27</v>
      </c>
      <c r="H34" s="49">
        <v>0</v>
      </c>
      <c r="I34" s="49">
        <v>0</v>
      </c>
      <c r="J34" s="49">
        <v>0</v>
      </c>
      <c r="K34" s="49">
        <v>0</v>
      </c>
    </row>
    <row r="35" spans="1:11" ht="12.75" customHeight="1" x14ac:dyDescent="0.2">
      <c r="A35" s="323" t="s">
        <v>130</v>
      </c>
      <c r="B35" s="323"/>
      <c r="C35" s="323"/>
      <c r="D35" s="323"/>
      <c r="E35" s="323"/>
      <c r="F35" s="323"/>
      <c r="G35" s="11">
        <v>28</v>
      </c>
      <c r="H35" s="49">
        <v>0</v>
      </c>
      <c r="I35" s="49">
        <v>0</v>
      </c>
      <c r="J35" s="49">
        <v>0</v>
      </c>
      <c r="K35" s="49">
        <v>0</v>
      </c>
    </row>
    <row r="36" spans="1:11" ht="12.75" customHeight="1" x14ac:dyDescent="0.2">
      <c r="A36" s="288" t="s">
        <v>110</v>
      </c>
      <c r="B36" s="288"/>
      <c r="C36" s="288"/>
      <c r="D36" s="288"/>
      <c r="E36" s="288"/>
      <c r="F36" s="288"/>
      <c r="G36" s="11">
        <v>29</v>
      </c>
      <c r="H36" s="49">
        <v>1123412</v>
      </c>
      <c r="I36" s="49">
        <v>1123412</v>
      </c>
      <c r="J36" s="49">
        <v>466833</v>
      </c>
      <c r="K36" s="49">
        <v>466833</v>
      </c>
    </row>
    <row r="37" spans="1:11" ht="12.75" customHeight="1" x14ac:dyDescent="0.2">
      <c r="A37" s="322" t="s">
        <v>359</v>
      </c>
      <c r="B37" s="322"/>
      <c r="C37" s="322"/>
      <c r="D37" s="322"/>
      <c r="E37" s="322"/>
      <c r="F37" s="322"/>
      <c r="G37" s="12">
        <v>30</v>
      </c>
      <c r="H37" s="48">
        <f>SUM(H38:H47)</f>
        <v>258646</v>
      </c>
      <c r="I37" s="48">
        <f>SUM(I38:I47)</f>
        <v>258646</v>
      </c>
      <c r="J37" s="48">
        <f>SUM(J38:J47)</f>
        <v>1244695</v>
      </c>
      <c r="K37" s="48">
        <f>SUM(K38:K47)</f>
        <v>1244695</v>
      </c>
    </row>
    <row r="38" spans="1:11" ht="12.75" customHeight="1" x14ac:dyDescent="0.2">
      <c r="A38" s="288" t="s">
        <v>131</v>
      </c>
      <c r="B38" s="288"/>
      <c r="C38" s="288"/>
      <c r="D38" s="288"/>
      <c r="E38" s="288"/>
      <c r="F38" s="288"/>
      <c r="G38" s="11">
        <v>31</v>
      </c>
      <c r="H38" s="49">
        <v>0</v>
      </c>
      <c r="I38" s="49">
        <v>0</v>
      </c>
      <c r="J38" s="49">
        <v>0</v>
      </c>
      <c r="K38" s="49">
        <v>0</v>
      </c>
    </row>
    <row r="39" spans="1:11" ht="25.15" customHeight="1" x14ac:dyDescent="0.2">
      <c r="A39" s="288" t="s">
        <v>132</v>
      </c>
      <c r="B39" s="288"/>
      <c r="C39" s="288"/>
      <c r="D39" s="288"/>
      <c r="E39" s="288"/>
      <c r="F39" s="288"/>
      <c r="G39" s="11">
        <v>32</v>
      </c>
      <c r="H39" s="49">
        <v>0</v>
      </c>
      <c r="I39" s="49">
        <v>0</v>
      </c>
      <c r="J39" s="49">
        <v>0</v>
      </c>
      <c r="K39" s="49">
        <v>0</v>
      </c>
    </row>
    <row r="40" spans="1:11" ht="25.15" customHeight="1" x14ac:dyDescent="0.2">
      <c r="A40" s="288" t="s">
        <v>133</v>
      </c>
      <c r="B40" s="288"/>
      <c r="C40" s="288"/>
      <c r="D40" s="288"/>
      <c r="E40" s="288"/>
      <c r="F40" s="288"/>
      <c r="G40" s="11">
        <v>33</v>
      </c>
      <c r="H40" s="49">
        <v>0</v>
      </c>
      <c r="I40" s="49">
        <v>0</v>
      </c>
      <c r="J40" s="49">
        <v>0</v>
      </c>
      <c r="K40" s="49">
        <v>0</v>
      </c>
    </row>
    <row r="41" spans="1:11" ht="25.15" customHeight="1" x14ac:dyDescent="0.2">
      <c r="A41" s="288" t="s">
        <v>134</v>
      </c>
      <c r="B41" s="288"/>
      <c r="C41" s="288"/>
      <c r="D41" s="288"/>
      <c r="E41" s="288"/>
      <c r="F41" s="288"/>
      <c r="G41" s="11">
        <v>34</v>
      </c>
      <c r="H41" s="49">
        <v>0</v>
      </c>
      <c r="I41" s="49">
        <v>0</v>
      </c>
      <c r="J41" s="49">
        <v>0</v>
      </c>
      <c r="K41" s="49">
        <v>0</v>
      </c>
    </row>
    <row r="42" spans="1:11" ht="25.15" customHeight="1" x14ac:dyDescent="0.2">
      <c r="A42" s="288" t="s">
        <v>135</v>
      </c>
      <c r="B42" s="288"/>
      <c r="C42" s="288"/>
      <c r="D42" s="288"/>
      <c r="E42" s="288"/>
      <c r="F42" s="288"/>
      <c r="G42" s="11">
        <v>35</v>
      </c>
      <c r="H42" s="49">
        <v>0</v>
      </c>
      <c r="I42" s="49">
        <v>0</v>
      </c>
      <c r="J42" s="49">
        <v>0</v>
      </c>
      <c r="K42" s="49">
        <v>0</v>
      </c>
    </row>
    <row r="43" spans="1:11" ht="12.75" customHeight="1" x14ac:dyDescent="0.2">
      <c r="A43" s="288" t="s">
        <v>136</v>
      </c>
      <c r="B43" s="288"/>
      <c r="C43" s="288"/>
      <c r="D43" s="288"/>
      <c r="E43" s="288"/>
      <c r="F43" s="288"/>
      <c r="G43" s="11">
        <v>36</v>
      </c>
      <c r="H43" s="49">
        <v>23210</v>
      </c>
      <c r="I43" s="49">
        <v>23210</v>
      </c>
      <c r="J43" s="49">
        <v>0</v>
      </c>
      <c r="K43" s="49">
        <v>0</v>
      </c>
    </row>
    <row r="44" spans="1:11" ht="12.75" customHeight="1" x14ac:dyDescent="0.2">
      <c r="A44" s="288" t="s">
        <v>137</v>
      </c>
      <c r="B44" s="288"/>
      <c r="C44" s="288"/>
      <c r="D44" s="288"/>
      <c r="E44" s="288"/>
      <c r="F44" s="288"/>
      <c r="G44" s="11">
        <v>37</v>
      </c>
      <c r="H44" s="49">
        <v>135106</v>
      </c>
      <c r="I44" s="49">
        <v>135106</v>
      </c>
      <c r="J44" s="49">
        <v>1066671</v>
      </c>
      <c r="K44" s="49">
        <v>1066671</v>
      </c>
    </row>
    <row r="45" spans="1:11" ht="12.75" customHeight="1" x14ac:dyDescent="0.2">
      <c r="A45" s="288" t="s">
        <v>138</v>
      </c>
      <c r="B45" s="288"/>
      <c r="C45" s="288"/>
      <c r="D45" s="288"/>
      <c r="E45" s="288"/>
      <c r="F45" s="288"/>
      <c r="G45" s="11">
        <v>38</v>
      </c>
      <c r="H45" s="49">
        <v>115</v>
      </c>
      <c r="I45" s="49">
        <v>115</v>
      </c>
      <c r="J45" s="49">
        <v>0</v>
      </c>
      <c r="K45" s="49">
        <v>0</v>
      </c>
    </row>
    <row r="46" spans="1:11" ht="12.75" customHeight="1" x14ac:dyDescent="0.2">
      <c r="A46" s="288" t="s">
        <v>139</v>
      </c>
      <c r="B46" s="288"/>
      <c r="C46" s="288"/>
      <c r="D46" s="288"/>
      <c r="E46" s="288"/>
      <c r="F46" s="288"/>
      <c r="G46" s="11">
        <v>39</v>
      </c>
      <c r="H46" s="49">
        <v>84417</v>
      </c>
      <c r="I46" s="49">
        <v>84417</v>
      </c>
      <c r="J46" s="49">
        <v>102642</v>
      </c>
      <c r="K46" s="49">
        <v>102642</v>
      </c>
    </row>
    <row r="47" spans="1:11" ht="12.75" customHeight="1" x14ac:dyDescent="0.2">
      <c r="A47" s="288" t="s">
        <v>140</v>
      </c>
      <c r="B47" s="288"/>
      <c r="C47" s="288"/>
      <c r="D47" s="288"/>
      <c r="E47" s="288"/>
      <c r="F47" s="288"/>
      <c r="G47" s="11">
        <v>40</v>
      </c>
      <c r="H47" s="49">
        <v>15798</v>
      </c>
      <c r="I47" s="49">
        <v>15798</v>
      </c>
      <c r="J47" s="49">
        <v>75382</v>
      </c>
      <c r="K47" s="49">
        <v>75382</v>
      </c>
    </row>
    <row r="48" spans="1:11" ht="12.75" customHeight="1" x14ac:dyDescent="0.2">
      <c r="A48" s="322" t="s">
        <v>360</v>
      </c>
      <c r="B48" s="322"/>
      <c r="C48" s="322"/>
      <c r="D48" s="322"/>
      <c r="E48" s="322"/>
      <c r="F48" s="322"/>
      <c r="G48" s="12">
        <v>41</v>
      </c>
      <c r="H48" s="48">
        <f>SUM(H49:H55)</f>
        <v>1199595</v>
      </c>
      <c r="I48" s="48">
        <f>SUM(I49:I55)</f>
        <v>1199595</v>
      </c>
      <c r="J48" s="48">
        <f>SUM(J49:J55)</f>
        <v>1359310</v>
      </c>
      <c r="K48" s="48">
        <f>SUM(K49:K55)</f>
        <v>1359310</v>
      </c>
    </row>
    <row r="49" spans="1:11" ht="25.15" customHeight="1" x14ac:dyDescent="0.2">
      <c r="A49" s="288" t="s">
        <v>141</v>
      </c>
      <c r="B49" s="288"/>
      <c r="C49" s="288"/>
      <c r="D49" s="288"/>
      <c r="E49" s="288"/>
      <c r="F49" s="288"/>
      <c r="G49" s="11">
        <v>42</v>
      </c>
      <c r="H49" s="49">
        <v>0</v>
      </c>
      <c r="I49" s="49">
        <v>0</v>
      </c>
      <c r="J49" s="49">
        <v>0</v>
      </c>
      <c r="K49" s="49">
        <v>0</v>
      </c>
    </row>
    <row r="50" spans="1:11" ht="12.75" customHeight="1" x14ac:dyDescent="0.2">
      <c r="A50" s="326" t="s">
        <v>142</v>
      </c>
      <c r="B50" s="326"/>
      <c r="C50" s="326"/>
      <c r="D50" s="326"/>
      <c r="E50" s="326"/>
      <c r="F50" s="326"/>
      <c r="G50" s="11">
        <v>43</v>
      </c>
      <c r="H50" s="49">
        <v>0</v>
      </c>
      <c r="I50" s="49">
        <v>0</v>
      </c>
      <c r="J50" s="49">
        <v>0</v>
      </c>
      <c r="K50" s="49">
        <v>0</v>
      </c>
    </row>
    <row r="51" spans="1:11" ht="12.75" customHeight="1" x14ac:dyDescent="0.2">
      <c r="A51" s="326" t="s">
        <v>143</v>
      </c>
      <c r="B51" s="326"/>
      <c r="C51" s="326"/>
      <c r="D51" s="326"/>
      <c r="E51" s="326"/>
      <c r="F51" s="326"/>
      <c r="G51" s="11">
        <v>44</v>
      </c>
      <c r="H51" s="49">
        <v>607201</v>
      </c>
      <c r="I51" s="49">
        <v>607201</v>
      </c>
      <c r="J51" s="49">
        <v>902714</v>
      </c>
      <c r="K51" s="49">
        <v>902714</v>
      </c>
    </row>
    <row r="52" spans="1:11" ht="12.75" customHeight="1" x14ac:dyDescent="0.2">
      <c r="A52" s="326" t="s">
        <v>144</v>
      </c>
      <c r="B52" s="326"/>
      <c r="C52" s="326"/>
      <c r="D52" s="326"/>
      <c r="E52" s="326"/>
      <c r="F52" s="326"/>
      <c r="G52" s="11">
        <v>45</v>
      </c>
      <c r="H52" s="49">
        <v>591392</v>
      </c>
      <c r="I52" s="49">
        <v>591392</v>
      </c>
      <c r="J52" s="49">
        <v>449984</v>
      </c>
      <c r="K52" s="49">
        <v>449984</v>
      </c>
    </row>
    <row r="53" spans="1:11" ht="12.75" customHeight="1" x14ac:dyDescent="0.2">
      <c r="A53" s="326" t="s">
        <v>145</v>
      </c>
      <c r="B53" s="326"/>
      <c r="C53" s="326"/>
      <c r="D53" s="326"/>
      <c r="E53" s="326"/>
      <c r="F53" s="326"/>
      <c r="G53" s="11">
        <v>46</v>
      </c>
      <c r="H53" s="49">
        <v>0</v>
      </c>
      <c r="I53" s="49">
        <v>0</v>
      </c>
      <c r="J53" s="49">
        <v>0</v>
      </c>
      <c r="K53" s="49">
        <v>0</v>
      </c>
    </row>
    <row r="54" spans="1:11" ht="12.75" customHeight="1" x14ac:dyDescent="0.2">
      <c r="A54" s="326" t="s">
        <v>146</v>
      </c>
      <c r="B54" s="326"/>
      <c r="C54" s="326"/>
      <c r="D54" s="326"/>
      <c r="E54" s="326"/>
      <c r="F54" s="326"/>
      <c r="G54" s="11">
        <v>47</v>
      </c>
      <c r="H54" s="49">
        <v>0</v>
      </c>
      <c r="I54" s="49">
        <v>0</v>
      </c>
      <c r="J54" s="49">
        <v>0</v>
      </c>
      <c r="K54" s="49">
        <v>0</v>
      </c>
    </row>
    <row r="55" spans="1:11" ht="12.75" customHeight="1" x14ac:dyDescent="0.2">
      <c r="A55" s="326" t="s">
        <v>147</v>
      </c>
      <c r="B55" s="326"/>
      <c r="C55" s="326"/>
      <c r="D55" s="326"/>
      <c r="E55" s="326"/>
      <c r="F55" s="326"/>
      <c r="G55" s="11">
        <v>48</v>
      </c>
      <c r="H55" s="49">
        <v>1002</v>
      </c>
      <c r="I55" s="49">
        <v>1002</v>
      </c>
      <c r="J55" s="49">
        <v>6612</v>
      </c>
      <c r="K55" s="49">
        <v>6612</v>
      </c>
    </row>
    <row r="56" spans="1:11" ht="22.15" customHeight="1" x14ac:dyDescent="0.2">
      <c r="A56" s="328" t="s">
        <v>148</v>
      </c>
      <c r="B56" s="328"/>
      <c r="C56" s="328"/>
      <c r="D56" s="328"/>
      <c r="E56" s="328"/>
      <c r="F56" s="328"/>
      <c r="G56" s="11">
        <v>49</v>
      </c>
      <c r="H56" s="49">
        <v>2135070</v>
      </c>
      <c r="I56" s="49">
        <v>2135070</v>
      </c>
      <c r="J56" s="49">
        <v>3859216</v>
      </c>
      <c r="K56" s="49">
        <v>3859216</v>
      </c>
    </row>
    <row r="57" spans="1:11" ht="12.75" customHeight="1" x14ac:dyDescent="0.2">
      <c r="A57" s="328" t="s">
        <v>149</v>
      </c>
      <c r="B57" s="328"/>
      <c r="C57" s="328"/>
      <c r="D57" s="328"/>
      <c r="E57" s="328"/>
      <c r="F57" s="328"/>
      <c r="G57" s="11">
        <v>50</v>
      </c>
      <c r="H57" s="49">
        <v>101858</v>
      </c>
      <c r="I57" s="49">
        <v>101858</v>
      </c>
      <c r="J57" s="49">
        <v>0</v>
      </c>
      <c r="K57" s="49">
        <v>0</v>
      </c>
    </row>
    <row r="58" spans="1:11" ht="24.6" customHeight="1" x14ac:dyDescent="0.2">
      <c r="A58" s="328" t="s">
        <v>150</v>
      </c>
      <c r="B58" s="328"/>
      <c r="C58" s="328"/>
      <c r="D58" s="328"/>
      <c r="E58" s="328"/>
      <c r="F58" s="328"/>
      <c r="G58" s="11">
        <v>51</v>
      </c>
      <c r="H58" s="49">
        <v>0</v>
      </c>
      <c r="I58" s="49">
        <v>0</v>
      </c>
      <c r="J58" s="49">
        <v>0</v>
      </c>
      <c r="K58" s="49">
        <v>0</v>
      </c>
    </row>
    <row r="59" spans="1:11" ht="12.75" customHeight="1" x14ac:dyDescent="0.2">
      <c r="A59" s="328" t="s">
        <v>151</v>
      </c>
      <c r="B59" s="328"/>
      <c r="C59" s="328"/>
      <c r="D59" s="328"/>
      <c r="E59" s="328"/>
      <c r="F59" s="328"/>
      <c r="G59" s="11">
        <v>52</v>
      </c>
      <c r="H59" s="49">
        <v>3073</v>
      </c>
      <c r="I59" s="49">
        <v>3073</v>
      </c>
      <c r="J59" s="49">
        <v>7775</v>
      </c>
      <c r="K59" s="49">
        <v>7775</v>
      </c>
    </row>
    <row r="60" spans="1:11" ht="12.75" customHeight="1" x14ac:dyDescent="0.2">
      <c r="A60" s="322" t="s">
        <v>361</v>
      </c>
      <c r="B60" s="322"/>
      <c r="C60" s="322"/>
      <c r="D60" s="322"/>
      <c r="E60" s="322"/>
      <c r="F60" s="322"/>
      <c r="G60" s="12">
        <v>53</v>
      </c>
      <c r="H60" s="48">
        <f>H8+H37+H56+H57</f>
        <v>178466375</v>
      </c>
      <c r="I60" s="48">
        <f t="shared" ref="I60:K60" si="0">I8+I37+I56+I57</f>
        <v>178466375</v>
      </c>
      <c r="J60" s="48">
        <f t="shared" si="0"/>
        <v>217646443</v>
      </c>
      <c r="K60" s="48">
        <f t="shared" si="0"/>
        <v>217646443</v>
      </c>
    </row>
    <row r="61" spans="1:11" ht="12.75" customHeight="1" x14ac:dyDescent="0.2">
      <c r="A61" s="322" t="s">
        <v>362</v>
      </c>
      <c r="B61" s="322"/>
      <c r="C61" s="322"/>
      <c r="D61" s="322"/>
      <c r="E61" s="322"/>
      <c r="F61" s="322"/>
      <c r="G61" s="12">
        <v>54</v>
      </c>
      <c r="H61" s="48">
        <f>H14+H48+H58+H59</f>
        <v>166437283</v>
      </c>
      <c r="I61" s="48">
        <f t="shared" ref="I61:K61" si="1">I14+I48+I58+I59</f>
        <v>166437283</v>
      </c>
      <c r="J61" s="48">
        <f t="shared" si="1"/>
        <v>183929994</v>
      </c>
      <c r="K61" s="48">
        <f t="shared" si="1"/>
        <v>183929994</v>
      </c>
    </row>
    <row r="62" spans="1:11" ht="12.75" customHeight="1" x14ac:dyDescent="0.2">
      <c r="A62" s="322" t="s">
        <v>363</v>
      </c>
      <c r="B62" s="322"/>
      <c r="C62" s="322"/>
      <c r="D62" s="322"/>
      <c r="E62" s="322"/>
      <c r="F62" s="322"/>
      <c r="G62" s="12">
        <v>55</v>
      </c>
      <c r="H62" s="48">
        <f>H60-H61</f>
        <v>12029092</v>
      </c>
      <c r="I62" s="48">
        <f t="shared" ref="I62:K62" si="2">I60-I61</f>
        <v>12029092</v>
      </c>
      <c r="J62" s="48">
        <f t="shared" si="2"/>
        <v>33716449</v>
      </c>
      <c r="K62" s="48">
        <f t="shared" si="2"/>
        <v>33716449</v>
      </c>
    </row>
    <row r="63" spans="1:11" ht="12.75" customHeight="1" x14ac:dyDescent="0.2">
      <c r="A63" s="327" t="s">
        <v>364</v>
      </c>
      <c r="B63" s="327"/>
      <c r="C63" s="327"/>
      <c r="D63" s="327"/>
      <c r="E63" s="327"/>
      <c r="F63" s="327"/>
      <c r="G63" s="12">
        <v>56</v>
      </c>
      <c r="H63" s="48">
        <f>+IF((H60-H61)&gt;0,(H60-H61),0)</f>
        <v>12029092</v>
      </c>
      <c r="I63" s="48">
        <f t="shared" ref="I63:K63" si="3">+IF((I60-I61)&gt;0,(I60-I61),0)</f>
        <v>12029092</v>
      </c>
      <c r="J63" s="48">
        <f t="shared" si="3"/>
        <v>33716449</v>
      </c>
      <c r="K63" s="48">
        <f t="shared" si="3"/>
        <v>33716449</v>
      </c>
    </row>
    <row r="64" spans="1:11" ht="12.75" customHeight="1" x14ac:dyDescent="0.2">
      <c r="A64" s="327" t="s">
        <v>365</v>
      </c>
      <c r="B64" s="327"/>
      <c r="C64" s="327"/>
      <c r="D64" s="327"/>
      <c r="E64" s="327"/>
      <c r="F64" s="327"/>
      <c r="G64" s="12">
        <v>57</v>
      </c>
      <c r="H64" s="48">
        <f>+IF((H60-H61)&lt;0,(H60-H61),0)</f>
        <v>0</v>
      </c>
      <c r="I64" s="48">
        <f t="shared" ref="I64:K64" si="4">+IF((I60-I61)&lt;0,(I60-I61),0)</f>
        <v>0</v>
      </c>
      <c r="J64" s="48">
        <f t="shared" si="4"/>
        <v>0</v>
      </c>
      <c r="K64" s="48">
        <f t="shared" si="4"/>
        <v>0</v>
      </c>
    </row>
    <row r="65" spans="1:11" ht="12.75" customHeight="1" x14ac:dyDescent="0.2">
      <c r="A65" s="328" t="s">
        <v>111</v>
      </c>
      <c r="B65" s="328"/>
      <c r="C65" s="328"/>
      <c r="D65" s="328"/>
      <c r="E65" s="328"/>
      <c r="F65" s="328"/>
      <c r="G65" s="11">
        <v>58</v>
      </c>
      <c r="H65" s="49">
        <v>1702185</v>
      </c>
      <c r="I65" s="49">
        <v>1702185</v>
      </c>
      <c r="J65" s="49">
        <v>5314719</v>
      </c>
      <c r="K65" s="49">
        <v>5314719</v>
      </c>
    </row>
    <row r="66" spans="1:11" ht="12.75" customHeight="1" x14ac:dyDescent="0.2">
      <c r="A66" s="322" t="s">
        <v>366</v>
      </c>
      <c r="B66" s="322"/>
      <c r="C66" s="322"/>
      <c r="D66" s="322"/>
      <c r="E66" s="322"/>
      <c r="F66" s="322"/>
      <c r="G66" s="12">
        <v>59</v>
      </c>
      <c r="H66" s="48">
        <f>H62-H65</f>
        <v>10326907</v>
      </c>
      <c r="I66" s="48">
        <f t="shared" ref="I66:K66" si="5">I62-I65</f>
        <v>10326907</v>
      </c>
      <c r="J66" s="48">
        <f t="shared" si="5"/>
        <v>28401730</v>
      </c>
      <c r="K66" s="48">
        <f t="shared" si="5"/>
        <v>28401730</v>
      </c>
    </row>
    <row r="67" spans="1:11" ht="12.75" customHeight="1" x14ac:dyDescent="0.2">
      <c r="A67" s="327" t="s">
        <v>367</v>
      </c>
      <c r="B67" s="327"/>
      <c r="C67" s="327"/>
      <c r="D67" s="327"/>
      <c r="E67" s="327"/>
      <c r="F67" s="327"/>
      <c r="G67" s="12">
        <v>60</v>
      </c>
      <c r="H67" s="48">
        <f>+IF((H62-H65)&gt;0,(H62-H65),0)</f>
        <v>10326907</v>
      </c>
      <c r="I67" s="48">
        <f t="shared" ref="I67:K67" si="6">+IF((I62-I65)&gt;0,(I62-I65),0)</f>
        <v>10326907</v>
      </c>
      <c r="J67" s="48">
        <f t="shared" si="6"/>
        <v>28401730</v>
      </c>
      <c r="K67" s="48">
        <f t="shared" si="6"/>
        <v>28401730</v>
      </c>
    </row>
    <row r="68" spans="1:11" ht="12.75" customHeight="1" x14ac:dyDescent="0.2">
      <c r="A68" s="327" t="s">
        <v>368</v>
      </c>
      <c r="B68" s="327"/>
      <c r="C68" s="327"/>
      <c r="D68" s="327"/>
      <c r="E68" s="327"/>
      <c r="F68" s="327"/>
      <c r="G68" s="12">
        <v>61</v>
      </c>
      <c r="H68" s="48">
        <f>+IF((H62-H65)&lt;0,(H62-H65),0)</f>
        <v>0</v>
      </c>
      <c r="I68" s="48">
        <f t="shared" ref="I68:K68" si="7">+IF((I62-I65)&lt;0,(I62-I65),0)</f>
        <v>0</v>
      </c>
      <c r="J68" s="48">
        <f t="shared" si="7"/>
        <v>0</v>
      </c>
      <c r="K68" s="48">
        <f t="shared" si="7"/>
        <v>0</v>
      </c>
    </row>
    <row r="69" spans="1:11" x14ac:dyDescent="0.2">
      <c r="A69" s="329" t="s">
        <v>152</v>
      </c>
      <c r="B69" s="329"/>
      <c r="C69" s="329"/>
      <c r="D69" s="329"/>
      <c r="E69" s="329"/>
      <c r="F69" s="329"/>
      <c r="G69" s="330"/>
      <c r="H69" s="330"/>
      <c r="I69" s="330"/>
      <c r="J69" s="331"/>
      <c r="K69" s="331"/>
    </row>
    <row r="70" spans="1:11" ht="22.15" customHeight="1" x14ac:dyDescent="0.2">
      <c r="A70" s="322" t="s">
        <v>369</v>
      </c>
      <c r="B70" s="322"/>
      <c r="C70" s="322"/>
      <c r="D70" s="322"/>
      <c r="E70" s="322"/>
      <c r="F70" s="322"/>
      <c r="G70" s="12">
        <v>62</v>
      </c>
      <c r="H70" s="48">
        <f>H71-H72</f>
        <v>0</v>
      </c>
      <c r="I70" s="48">
        <f>I71-I72</f>
        <v>0</v>
      </c>
      <c r="J70" s="48">
        <f>J71-J72</f>
        <v>0</v>
      </c>
      <c r="K70" s="48">
        <f>K71-K72</f>
        <v>0</v>
      </c>
    </row>
    <row r="71" spans="1:11" ht="12.75" customHeight="1" x14ac:dyDescent="0.2">
      <c r="A71" s="326" t="s">
        <v>153</v>
      </c>
      <c r="B71" s="326"/>
      <c r="C71" s="326"/>
      <c r="D71" s="326"/>
      <c r="E71" s="326"/>
      <c r="F71" s="326"/>
      <c r="G71" s="11">
        <v>63</v>
      </c>
      <c r="H71" s="49">
        <v>0</v>
      </c>
      <c r="I71" s="49">
        <v>0</v>
      </c>
      <c r="J71" s="49">
        <v>0</v>
      </c>
      <c r="K71" s="49">
        <v>0</v>
      </c>
    </row>
    <row r="72" spans="1:11" ht="12.75" customHeight="1" x14ac:dyDescent="0.2">
      <c r="A72" s="326" t="s">
        <v>154</v>
      </c>
      <c r="B72" s="326"/>
      <c r="C72" s="326"/>
      <c r="D72" s="326"/>
      <c r="E72" s="326"/>
      <c r="F72" s="326"/>
      <c r="G72" s="11">
        <v>64</v>
      </c>
      <c r="H72" s="49">
        <v>0</v>
      </c>
      <c r="I72" s="49">
        <v>0</v>
      </c>
      <c r="J72" s="49">
        <v>0</v>
      </c>
      <c r="K72" s="49">
        <v>0</v>
      </c>
    </row>
    <row r="73" spans="1:11" ht="12.75" customHeight="1" x14ac:dyDescent="0.2">
      <c r="A73" s="328" t="s">
        <v>155</v>
      </c>
      <c r="B73" s="328"/>
      <c r="C73" s="328"/>
      <c r="D73" s="328"/>
      <c r="E73" s="328"/>
      <c r="F73" s="328"/>
      <c r="G73" s="11">
        <v>65</v>
      </c>
      <c r="H73" s="49">
        <v>0</v>
      </c>
      <c r="I73" s="49">
        <v>0</v>
      </c>
      <c r="J73" s="49">
        <v>0</v>
      </c>
      <c r="K73" s="49">
        <v>0</v>
      </c>
    </row>
    <row r="74" spans="1:11" ht="12.75" customHeight="1" x14ac:dyDescent="0.2">
      <c r="A74" s="327" t="s">
        <v>370</v>
      </c>
      <c r="B74" s="327"/>
      <c r="C74" s="327"/>
      <c r="D74" s="327"/>
      <c r="E74" s="327"/>
      <c r="F74" s="327"/>
      <c r="G74" s="12">
        <v>66</v>
      </c>
      <c r="H74" s="71">
        <v>0</v>
      </c>
      <c r="I74" s="71">
        <v>0</v>
      </c>
      <c r="J74" s="71">
        <v>0</v>
      </c>
      <c r="K74" s="71">
        <v>0</v>
      </c>
    </row>
    <row r="75" spans="1:11" ht="12.75" customHeight="1" x14ac:dyDescent="0.2">
      <c r="A75" s="327" t="s">
        <v>371</v>
      </c>
      <c r="B75" s="327"/>
      <c r="C75" s="327"/>
      <c r="D75" s="327"/>
      <c r="E75" s="327"/>
      <c r="F75" s="327"/>
      <c r="G75" s="12">
        <v>67</v>
      </c>
      <c r="H75" s="71">
        <v>0</v>
      </c>
      <c r="I75" s="71">
        <v>0</v>
      </c>
      <c r="J75" s="71">
        <v>0</v>
      </c>
      <c r="K75" s="71">
        <v>0</v>
      </c>
    </row>
    <row r="76" spans="1:11" x14ac:dyDescent="0.2">
      <c r="A76" s="329" t="s">
        <v>156</v>
      </c>
      <c r="B76" s="329"/>
      <c r="C76" s="329"/>
      <c r="D76" s="329"/>
      <c r="E76" s="329"/>
      <c r="F76" s="329"/>
      <c r="G76" s="330"/>
      <c r="H76" s="330"/>
      <c r="I76" s="330"/>
      <c r="J76" s="331"/>
      <c r="K76" s="331"/>
    </row>
    <row r="77" spans="1:11" ht="12.75" customHeight="1" x14ac:dyDescent="0.2">
      <c r="A77" s="322" t="s">
        <v>372</v>
      </c>
      <c r="B77" s="322"/>
      <c r="C77" s="322"/>
      <c r="D77" s="322"/>
      <c r="E77" s="322"/>
      <c r="F77" s="322"/>
      <c r="G77" s="12">
        <v>68</v>
      </c>
      <c r="H77" s="71">
        <v>0</v>
      </c>
      <c r="I77" s="71">
        <v>0</v>
      </c>
      <c r="J77" s="71">
        <v>0</v>
      </c>
      <c r="K77" s="71">
        <v>0</v>
      </c>
    </row>
    <row r="78" spans="1:11" ht="12.75" customHeight="1" x14ac:dyDescent="0.2">
      <c r="A78" s="332" t="s">
        <v>373</v>
      </c>
      <c r="B78" s="332"/>
      <c r="C78" s="332"/>
      <c r="D78" s="332"/>
      <c r="E78" s="332"/>
      <c r="F78" s="332"/>
      <c r="G78" s="42">
        <v>69</v>
      </c>
      <c r="H78" s="50">
        <v>0</v>
      </c>
      <c r="I78" s="50">
        <v>0</v>
      </c>
      <c r="J78" s="50">
        <v>0</v>
      </c>
      <c r="K78" s="50">
        <v>0</v>
      </c>
    </row>
    <row r="79" spans="1:11" ht="12.75" customHeight="1" x14ac:dyDescent="0.2">
      <c r="A79" s="332" t="s">
        <v>374</v>
      </c>
      <c r="B79" s="332"/>
      <c r="C79" s="332"/>
      <c r="D79" s="332"/>
      <c r="E79" s="332"/>
      <c r="F79" s="332"/>
      <c r="G79" s="42">
        <v>70</v>
      </c>
      <c r="H79" s="50">
        <v>0</v>
      </c>
      <c r="I79" s="50">
        <v>0</v>
      </c>
      <c r="J79" s="50">
        <v>0</v>
      </c>
      <c r="K79" s="50">
        <v>0</v>
      </c>
    </row>
    <row r="80" spans="1:11" ht="12.75" customHeight="1" x14ac:dyDescent="0.2">
      <c r="A80" s="322" t="s">
        <v>375</v>
      </c>
      <c r="B80" s="322"/>
      <c r="C80" s="322"/>
      <c r="D80" s="322"/>
      <c r="E80" s="322"/>
      <c r="F80" s="322"/>
      <c r="G80" s="12">
        <v>71</v>
      </c>
      <c r="H80" s="71">
        <v>0</v>
      </c>
      <c r="I80" s="71">
        <v>0</v>
      </c>
      <c r="J80" s="71">
        <v>0</v>
      </c>
      <c r="K80" s="71">
        <v>0</v>
      </c>
    </row>
    <row r="81" spans="1:11" ht="12.75" customHeight="1" x14ac:dyDescent="0.2">
      <c r="A81" s="322" t="s">
        <v>376</v>
      </c>
      <c r="B81" s="322"/>
      <c r="C81" s="322"/>
      <c r="D81" s="322"/>
      <c r="E81" s="322"/>
      <c r="F81" s="322"/>
      <c r="G81" s="12">
        <v>72</v>
      </c>
      <c r="H81" s="71">
        <v>0</v>
      </c>
      <c r="I81" s="71">
        <v>0</v>
      </c>
      <c r="J81" s="71">
        <v>0</v>
      </c>
      <c r="K81" s="71">
        <v>0</v>
      </c>
    </row>
    <row r="82" spans="1:11" ht="12.75" customHeight="1" x14ac:dyDescent="0.2">
      <c r="A82" s="327" t="s">
        <v>377</v>
      </c>
      <c r="B82" s="327"/>
      <c r="C82" s="327"/>
      <c r="D82" s="327"/>
      <c r="E82" s="327"/>
      <c r="F82" s="327"/>
      <c r="G82" s="12">
        <v>73</v>
      </c>
      <c r="H82" s="71">
        <v>0</v>
      </c>
      <c r="I82" s="71">
        <v>0</v>
      </c>
      <c r="J82" s="71">
        <v>0</v>
      </c>
      <c r="K82" s="71">
        <v>0</v>
      </c>
    </row>
    <row r="83" spans="1:11" ht="12.75" customHeight="1" x14ac:dyDescent="0.2">
      <c r="A83" s="327" t="s">
        <v>378</v>
      </c>
      <c r="B83" s="327"/>
      <c r="C83" s="327"/>
      <c r="D83" s="327"/>
      <c r="E83" s="327"/>
      <c r="F83" s="327"/>
      <c r="G83" s="12">
        <v>74</v>
      </c>
      <c r="H83" s="71">
        <v>0</v>
      </c>
      <c r="I83" s="71">
        <v>0</v>
      </c>
      <c r="J83" s="71">
        <v>0</v>
      </c>
      <c r="K83" s="71">
        <v>0</v>
      </c>
    </row>
    <row r="84" spans="1:11" x14ac:dyDescent="0.2">
      <c r="A84" s="329" t="s">
        <v>112</v>
      </c>
      <c r="B84" s="329"/>
      <c r="C84" s="329"/>
      <c r="D84" s="329"/>
      <c r="E84" s="329"/>
      <c r="F84" s="329"/>
      <c r="G84" s="330"/>
      <c r="H84" s="330"/>
      <c r="I84" s="330"/>
      <c r="J84" s="331"/>
      <c r="K84" s="331"/>
    </row>
    <row r="85" spans="1:11" ht="12.75" customHeight="1" x14ac:dyDescent="0.2">
      <c r="A85" s="333" t="s">
        <v>379</v>
      </c>
      <c r="B85" s="333"/>
      <c r="C85" s="333"/>
      <c r="D85" s="333"/>
      <c r="E85" s="333"/>
      <c r="F85" s="333"/>
      <c r="G85" s="12">
        <v>75</v>
      </c>
      <c r="H85" s="51">
        <f>H86+H87</f>
        <v>10326907</v>
      </c>
      <c r="I85" s="51">
        <f>I86+I87</f>
        <v>10326907</v>
      </c>
      <c r="J85" s="51">
        <f>J86+J87</f>
        <v>28401730</v>
      </c>
      <c r="K85" s="51">
        <f>K86+K87</f>
        <v>28401730</v>
      </c>
    </row>
    <row r="86" spans="1:11" ht="12.75" customHeight="1" x14ac:dyDescent="0.2">
      <c r="A86" s="334" t="s">
        <v>157</v>
      </c>
      <c r="B86" s="334"/>
      <c r="C86" s="334"/>
      <c r="D86" s="334"/>
      <c r="E86" s="334"/>
      <c r="F86" s="334"/>
      <c r="G86" s="11">
        <v>76</v>
      </c>
      <c r="H86" s="52">
        <v>7465795</v>
      </c>
      <c r="I86" s="52">
        <v>7465795</v>
      </c>
      <c r="J86" s="52">
        <v>15507421</v>
      </c>
      <c r="K86" s="52">
        <v>15507421</v>
      </c>
    </row>
    <row r="87" spans="1:11" ht="12.75" customHeight="1" x14ac:dyDescent="0.2">
      <c r="A87" s="334" t="s">
        <v>158</v>
      </c>
      <c r="B87" s="334"/>
      <c r="C87" s="334"/>
      <c r="D87" s="334"/>
      <c r="E87" s="334"/>
      <c r="F87" s="334"/>
      <c r="G87" s="11">
        <v>77</v>
      </c>
      <c r="H87" s="52">
        <v>2861112</v>
      </c>
      <c r="I87" s="52">
        <v>2861112</v>
      </c>
      <c r="J87" s="52">
        <v>12894309</v>
      </c>
      <c r="K87" s="52">
        <v>12894309</v>
      </c>
    </row>
    <row r="88" spans="1:11" x14ac:dyDescent="0.2">
      <c r="A88" s="335" t="s">
        <v>114</v>
      </c>
      <c r="B88" s="335"/>
      <c r="C88" s="335"/>
      <c r="D88" s="335"/>
      <c r="E88" s="335"/>
      <c r="F88" s="335"/>
      <c r="G88" s="336"/>
      <c r="H88" s="336"/>
      <c r="I88" s="336"/>
      <c r="J88" s="331"/>
      <c r="K88" s="331"/>
    </row>
    <row r="89" spans="1:11" ht="12.75" customHeight="1" x14ac:dyDescent="0.2">
      <c r="A89" s="304" t="s">
        <v>159</v>
      </c>
      <c r="B89" s="304"/>
      <c r="C89" s="304"/>
      <c r="D89" s="304"/>
      <c r="E89" s="304"/>
      <c r="F89" s="304"/>
      <c r="G89" s="11">
        <v>78</v>
      </c>
      <c r="H89" s="52">
        <v>10326907</v>
      </c>
      <c r="I89" s="52">
        <v>10326907</v>
      </c>
      <c r="J89" s="52">
        <v>28401730</v>
      </c>
      <c r="K89" s="52">
        <v>28401730</v>
      </c>
    </row>
    <row r="90" spans="1:11" ht="24" customHeight="1" x14ac:dyDescent="0.2">
      <c r="A90" s="290" t="s">
        <v>435</v>
      </c>
      <c r="B90" s="290"/>
      <c r="C90" s="290"/>
      <c r="D90" s="290"/>
      <c r="E90" s="290"/>
      <c r="F90" s="290"/>
      <c r="G90" s="12">
        <v>79</v>
      </c>
      <c r="H90" s="69">
        <f>H91+H98</f>
        <v>202438</v>
      </c>
      <c r="I90" s="69">
        <f>I91+I98</f>
        <v>202438</v>
      </c>
      <c r="J90" s="69">
        <f t="shared" ref="J90:K90" si="8">J91+J98</f>
        <v>307042</v>
      </c>
      <c r="K90" s="69">
        <f t="shared" si="8"/>
        <v>307042</v>
      </c>
    </row>
    <row r="91" spans="1:11" ht="24" customHeight="1" x14ac:dyDescent="0.2">
      <c r="A91" s="337" t="s">
        <v>442</v>
      </c>
      <c r="B91" s="337"/>
      <c r="C91" s="337"/>
      <c r="D91" s="337"/>
      <c r="E91" s="337"/>
      <c r="F91" s="337"/>
      <c r="G91" s="12">
        <v>80</v>
      </c>
      <c r="H91" s="69">
        <f>SUM(H92:H96)</f>
        <v>0</v>
      </c>
      <c r="I91" s="69">
        <f>SUM(I92:I96)</f>
        <v>0</v>
      </c>
      <c r="J91" s="69">
        <f t="shared" ref="J91:K91" si="9">SUM(J92:J96)</f>
        <v>0</v>
      </c>
      <c r="K91" s="69">
        <f t="shared" si="9"/>
        <v>0</v>
      </c>
    </row>
    <row r="92" spans="1:11" ht="25.5" customHeight="1" x14ac:dyDescent="0.2">
      <c r="A92" s="326" t="s">
        <v>380</v>
      </c>
      <c r="B92" s="326"/>
      <c r="C92" s="326"/>
      <c r="D92" s="326"/>
      <c r="E92" s="326"/>
      <c r="F92" s="326"/>
      <c r="G92" s="12">
        <v>81</v>
      </c>
      <c r="H92" s="52">
        <v>0</v>
      </c>
      <c r="I92" s="52">
        <v>0</v>
      </c>
      <c r="J92" s="52">
        <v>0</v>
      </c>
      <c r="K92" s="52">
        <v>0</v>
      </c>
    </row>
    <row r="93" spans="1:11" ht="38.25" customHeight="1" x14ac:dyDescent="0.2">
      <c r="A93" s="326" t="s">
        <v>381</v>
      </c>
      <c r="B93" s="326"/>
      <c r="C93" s="326"/>
      <c r="D93" s="326"/>
      <c r="E93" s="326"/>
      <c r="F93" s="326"/>
      <c r="G93" s="12">
        <v>82</v>
      </c>
      <c r="H93" s="52">
        <v>0</v>
      </c>
      <c r="I93" s="52">
        <v>0</v>
      </c>
      <c r="J93" s="52">
        <v>0</v>
      </c>
      <c r="K93" s="52">
        <v>0</v>
      </c>
    </row>
    <row r="94" spans="1:11" ht="38.25" customHeight="1" x14ac:dyDescent="0.2">
      <c r="A94" s="326" t="s">
        <v>382</v>
      </c>
      <c r="B94" s="326"/>
      <c r="C94" s="326"/>
      <c r="D94" s="326"/>
      <c r="E94" s="326"/>
      <c r="F94" s="326"/>
      <c r="G94" s="12">
        <v>83</v>
      </c>
      <c r="H94" s="52">
        <v>0</v>
      </c>
      <c r="I94" s="52">
        <v>0</v>
      </c>
      <c r="J94" s="52">
        <v>0</v>
      </c>
      <c r="K94" s="52">
        <v>0</v>
      </c>
    </row>
    <row r="95" spans="1:11" x14ac:dyDescent="0.2">
      <c r="A95" s="326" t="s">
        <v>383</v>
      </c>
      <c r="B95" s="326"/>
      <c r="C95" s="326"/>
      <c r="D95" s="326"/>
      <c r="E95" s="326"/>
      <c r="F95" s="326"/>
      <c r="G95" s="12">
        <v>84</v>
      </c>
      <c r="H95" s="52">
        <v>0</v>
      </c>
      <c r="I95" s="52">
        <v>0</v>
      </c>
      <c r="J95" s="52">
        <v>0</v>
      </c>
      <c r="K95" s="52">
        <v>0</v>
      </c>
    </row>
    <row r="96" spans="1:11" x14ac:dyDescent="0.2">
      <c r="A96" s="326" t="s">
        <v>384</v>
      </c>
      <c r="B96" s="326"/>
      <c r="C96" s="326"/>
      <c r="D96" s="326"/>
      <c r="E96" s="326"/>
      <c r="F96" s="326"/>
      <c r="G96" s="12">
        <v>85</v>
      </c>
      <c r="H96" s="52">
        <v>0</v>
      </c>
      <c r="I96" s="52">
        <v>0</v>
      </c>
      <c r="J96" s="52">
        <v>0</v>
      </c>
      <c r="K96" s="52">
        <v>0</v>
      </c>
    </row>
    <row r="97" spans="1:11" ht="26.25" customHeight="1" x14ac:dyDescent="0.2">
      <c r="A97" s="326" t="s">
        <v>385</v>
      </c>
      <c r="B97" s="326"/>
      <c r="C97" s="326"/>
      <c r="D97" s="326"/>
      <c r="E97" s="326"/>
      <c r="F97" s="326"/>
      <c r="G97" s="12">
        <v>86</v>
      </c>
      <c r="H97" s="52">
        <v>0</v>
      </c>
      <c r="I97" s="52">
        <v>0</v>
      </c>
      <c r="J97" s="52">
        <v>0</v>
      </c>
      <c r="K97" s="52">
        <v>0</v>
      </c>
    </row>
    <row r="98" spans="1:11" ht="25.5" customHeight="1" x14ac:dyDescent="0.2">
      <c r="A98" s="337" t="s">
        <v>436</v>
      </c>
      <c r="B98" s="337"/>
      <c r="C98" s="337"/>
      <c r="D98" s="337"/>
      <c r="E98" s="337"/>
      <c r="F98" s="337"/>
      <c r="G98" s="12">
        <v>87</v>
      </c>
      <c r="H98" s="69">
        <f>SUM(H99:H106)</f>
        <v>202438</v>
      </c>
      <c r="I98" s="69">
        <f>SUM(I99:I106)</f>
        <v>202438</v>
      </c>
      <c r="J98" s="69">
        <f t="shared" ref="J98:K98" si="10">SUM(J99:J106)</f>
        <v>307042</v>
      </c>
      <c r="K98" s="69">
        <f t="shared" si="10"/>
        <v>307042</v>
      </c>
    </row>
    <row r="99" spans="1:11" x14ac:dyDescent="0.2">
      <c r="A99" s="338" t="s">
        <v>160</v>
      </c>
      <c r="B99" s="338"/>
      <c r="C99" s="338"/>
      <c r="D99" s="338"/>
      <c r="E99" s="338"/>
      <c r="F99" s="338"/>
      <c r="G99" s="11">
        <v>88</v>
      </c>
      <c r="H99" s="52">
        <v>202438</v>
      </c>
      <c r="I99" s="52">
        <v>202438</v>
      </c>
      <c r="J99" s="52">
        <v>307042</v>
      </c>
      <c r="K99" s="52">
        <v>307042</v>
      </c>
    </row>
    <row r="100" spans="1:11" ht="36" customHeight="1" x14ac:dyDescent="0.2">
      <c r="A100" s="326" t="s">
        <v>386</v>
      </c>
      <c r="B100" s="326"/>
      <c r="C100" s="326"/>
      <c r="D100" s="326"/>
      <c r="E100" s="326"/>
      <c r="F100" s="326"/>
      <c r="G100" s="11">
        <v>89</v>
      </c>
      <c r="H100" s="52">
        <v>0</v>
      </c>
      <c r="I100" s="52">
        <v>0</v>
      </c>
      <c r="J100" s="52">
        <v>0</v>
      </c>
      <c r="K100" s="52">
        <v>0</v>
      </c>
    </row>
    <row r="101" spans="1:11" ht="22.15" customHeight="1" x14ac:dyDescent="0.2">
      <c r="A101" s="338" t="s">
        <v>161</v>
      </c>
      <c r="B101" s="338"/>
      <c r="C101" s="338"/>
      <c r="D101" s="338"/>
      <c r="E101" s="338"/>
      <c r="F101" s="338"/>
      <c r="G101" s="11">
        <v>90</v>
      </c>
      <c r="H101" s="52">
        <v>0</v>
      </c>
      <c r="I101" s="52">
        <v>0</v>
      </c>
      <c r="J101" s="52">
        <v>0</v>
      </c>
      <c r="K101" s="52">
        <v>0</v>
      </c>
    </row>
    <row r="102" spans="1:11" ht="22.15" customHeight="1" x14ac:dyDescent="0.2">
      <c r="A102" s="338" t="s">
        <v>162</v>
      </c>
      <c r="B102" s="338"/>
      <c r="C102" s="338"/>
      <c r="D102" s="338"/>
      <c r="E102" s="338"/>
      <c r="F102" s="338"/>
      <c r="G102" s="11">
        <v>91</v>
      </c>
      <c r="H102" s="52">
        <v>0</v>
      </c>
      <c r="I102" s="52">
        <v>0</v>
      </c>
      <c r="J102" s="52">
        <v>0</v>
      </c>
      <c r="K102" s="52">
        <v>0</v>
      </c>
    </row>
    <row r="103" spans="1:11" ht="22.15" customHeight="1" x14ac:dyDescent="0.2">
      <c r="A103" s="338" t="s">
        <v>163</v>
      </c>
      <c r="B103" s="338"/>
      <c r="C103" s="338"/>
      <c r="D103" s="338"/>
      <c r="E103" s="338"/>
      <c r="F103" s="338"/>
      <c r="G103" s="11">
        <v>92</v>
      </c>
      <c r="H103" s="52">
        <v>0</v>
      </c>
      <c r="I103" s="52">
        <v>0</v>
      </c>
      <c r="J103" s="52">
        <v>0</v>
      </c>
      <c r="K103" s="52">
        <v>0</v>
      </c>
    </row>
    <row r="104" spans="1:11" ht="12.75" customHeight="1" x14ac:dyDescent="0.2">
      <c r="A104" s="326" t="s">
        <v>387</v>
      </c>
      <c r="B104" s="326"/>
      <c r="C104" s="326"/>
      <c r="D104" s="326"/>
      <c r="E104" s="326"/>
      <c r="F104" s="326"/>
      <c r="G104" s="11">
        <v>93</v>
      </c>
      <c r="H104" s="52">
        <v>0</v>
      </c>
      <c r="I104" s="52">
        <v>0</v>
      </c>
      <c r="J104" s="52">
        <v>0</v>
      </c>
      <c r="K104" s="52">
        <v>0</v>
      </c>
    </row>
    <row r="105" spans="1:11" ht="26.25" customHeight="1" x14ac:dyDescent="0.2">
      <c r="A105" s="326" t="s">
        <v>388</v>
      </c>
      <c r="B105" s="326"/>
      <c r="C105" s="326"/>
      <c r="D105" s="326"/>
      <c r="E105" s="326"/>
      <c r="F105" s="326"/>
      <c r="G105" s="11">
        <v>94</v>
      </c>
      <c r="H105" s="52">
        <v>0</v>
      </c>
      <c r="I105" s="52">
        <v>0</v>
      </c>
      <c r="J105" s="52">
        <v>0</v>
      </c>
      <c r="K105" s="52">
        <v>0</v>
      </c>
    </row>
    <row r="106" spans="1:11" x14ac:dyDescent="0.2">
      <c r="A106" s="326" t="s">
        <v>389</v>
      </c>
      <c r="B106" s="326"/>
      <c r="C106" s="326"/>
      <c r="D106" s="326"/>
      <c r="E106" s="326"/>
      <c r="F106" s="326"/>
      <c r="G106" s="11">
        <v>95</v>
      </c>
      <c r="H106" s="52">
        <v>0</v>
      </c>
      <c r="I106" s="52">
        <v>0</v>
      </c>
      <c r="J106" s="52">
        <v>0</v>
      </c>
      <c r="K106" s="52">
        <v>0</v>
      </c>
    </row>
    <row r="107" spans="1:11" ht="24.75" customHeight="1" x14ac:dyDescent="0.2">
      <c r="A107" s="326" t="s">
        <v>390</v>
      </c>
      <c r="B107" s="326"/>
      <c r="C107" s="326"/>
      <c r="D107" s="326"/>
      <c r="E107" s="326"/>
      <c r="F107" s="326"/>
      <c r="G107" s="11">
        <v>96</v>
      </c>
      <c r="H107" s="52">
        <v>0</v>
      </c>
      <c r="I107" s="52">
        <v>0</v>
      </c>
      <c r="J107" s="52">
        <v>0</v>
      </c>
      <c r="K107" s="52">
        <v>0</v>
      </c>
    </row>
    <row r="108" spans="1:11" ht="22.9" customHeight="1" x14ac:dyDescent="0.2">
      <c r="A108" s="290" t="s">
        <v>437</v>
      </c>
      <c r="B108" s="290"/>
      <c r="C108" s="290"/>
      <c r="D108" s="290"/>
      <c r="E108" s="290"/>
      <c r="F108" s="290"/>
      <c r="G108" s="12">
        <v>97</v>
      </c>
      <c r="H108" s="69">
        <f>H91+H98-H107-H97</f>
        <v>202438</v>
      </c>
      <c r="I108" s="69">
        <f>I91+I98-I107-I97</f>
        <v>202438</v>
      </c>
      <c r="J108" s="69">
        <f t="shared" ref="J108:K108" si="11">J91+J98-J107-J97</f>
        <v>307042</v>
      </c>
      <c r="K108" s="69">
        <f t="shared" si="11"/>
        <v>307042</v>
      </c>
    </row>
    <row r="109" spans="1:11" ht="12.75" customHeight="1" x14ac:dyDescent="0.2">
      <c r="A109" s="290" t="s">
        <v>391</v>
      </c>
      <c r="B109" s="290"/>
      <c r="C109" s="290"/>
      <c r="D109" s="290"/>
      <c r="E109" s="290"/>
      <c r="F109" s="290"/>
      <c r="G109" s="12">
        <v>98</v>
      </c>
      <c r="H109" s="51">
        <f>H89+H108</f>
        <v>10529345</v>
      </c>
      <c r="I109" s="51">
        <f>I89+I108</f>
        <v>10529345</v>
      </c>
      <c r="J109" s="51">
        <f t="shared" ref="J109:K109" si="12">J89+J108</f>
        <v>28708772</v>
      </c>
      <c r="K109" s="51">
        <f t="shared" si="12"/>
        <v>28708772</v>
      </c>
    </row>
    <row r="110" spans="1:11" x14ac:dyDescent="0.2">
      <c r="A110" s="329" t="s">
        <v>164</v>
      </c>
      <c r="B110" s="329"/>
      <c r="C110" s="329"/>
      <c r="D110" s="329"/>
      <c r="E110" s="329"/>
      <c r="F110" s="329"/>
      <c r="G110" s="330"/>
      <c r="H110" s="330"/>
      <c r="I110" s="330"/>
      <c r="J110" s="331"/>
      <c r="K110" s="331"/>
    </row>
    <row r="111" spans="1:11" ht="12.75" customHeight="1" x14ac:dyDescent="0.2">
      <c r="A111" s="333" t="s">
        <v>392</v>
      </c>
      <c r="B111" s="333"/>
      <c r="C111" s="333"/>
      <c r="D111" s="333"/>
      <c r="E111" s="333"/>
      <c r="F111" s="333"/>
      <c r="G111" s="12">
        <v>99</v>
      </c>
      <c r="H111" s="51">
        <f>H112+H113</f>
        <v>10529345</v>
      </c>
      <c r="I111" s="51">
        <f>I112+I113</f>
        <v>10529345</v>
      </c>
      <c r="J111" s="51">
        <f>J112+J113</f>
        <v>28708772</v>
      </c>
      <c r="K111" s="51">
        <f>K112+K113</f>
        <v>28708772</v>
      </c>
    </row>
    <row r="112" spans="1:11" ht="12.75" customHeight="1" x14ac:dyDescent="0.2">
      <c r="A112" s="334" t="s">
        <v>113</v>
      </c>
      <c r="B112" s="334"/>
      <c r="C112" s="334"/>
      <c r="D112" s="334"/>
      <c r="E112" s="334"/>
      <c r="F112" s="334"/>
      <c r="G112" s="11">
        <v>100</v>
      </c>
      <c r="H112" s="52">
        <v>7572540</v>
      </c>
      <c r="I112" s="52">
        <v>7572540</v>
      </c>
      <c r="J112" s="52">
        <v>15669324</v>
      </c>
      <c r="K112" s="52">
        <v>15669324</v>
      </c>
    </row>
    <row r="113" spans="1:11" ht="12.75" customHeight="1" x14ac:dyDescent="0.2">
      <c r="A113" s="334" t="s">
        <v>165</v>
      </c>
      <c r="B113" s="334"/>
      <c r="C113" s="334"/>
      <c r="D113" s="334"/>
      <c r="E113" s="334"/>
      <c r="F113" s="334"/>
      <c r="G113" s="11">
        <v>101</v>
      </c>
      <c r="H113" s="52">
        <v>2956805</v>
      </c>
      <c r="I113" s="52">
        <v>2956805</v>
      </c>
      <c r="J113" s="52">
        <v>13039448</v>
      </c>
      <c r="K113" s="52">
        <v>13039448</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18" zoomScale="85" zoomScaleNormal="100" zoomScaleSheetLayoutView="85" workbookViewId="0">
      <selection activeCell="H11" sqref="H11:H12"/>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39" t="s">
        <v>166</v>
      </c>
      <c r="B1" s="340"/>
      <c r="C1" s="340"/>
      <c r="D1" s="340"/>
      <c r="E1" s="340"/>
      <c r="F1" s="340"/>
      <c r="G1" s="340"/>
      <c r="H1" s="340"/>
      <c r="I1" s="340"/>
    </row>
    <row r="2" spans="1:9" x14ac:dyDescent="0.2">
      <c r="A2" s="341" t="s">
        <v>581</v>
      </c>
      <c r="B2" s="294"/>
      <c r="C2" s="294"/>
      <c r="D2" s="294"/>
      <c r="E2" s="294"/>
      <c r="F2" s="294"/>
      <c r="G2" s="294"/>
      <c r="H2" s="294"/>
      <c r="I2" s="294"/>
    </row>
    <row r="3" spans="1:9" x14ac:dyDescent="0.2">
      <c r="A3" s="343" t="s">
        <v>446</v>
      </c>
      <c r="B3" s="344"/>
      <c r="C3" s="344"/>
      <c r="D3" s="344"/>
      <c r="E3" s="344"/>
      <c r="F3" s="344"/>
      <c r="G3" s="344"/>
      <c r="H3" s="344"/>
      <c r="I3" s="344"/>
    </row>
    <row r="4" spans="1:9" x14ac:dyDescent="0.2">
      <c r="A4" s="342" t="s">
        <v>481</v>
      </c>
      <c r="B4" s="297"/>
      <c r="C4" s="297"/>
      <c r="D4" s="297"/>
      <c r="E4" s="297"/>
      <c r="F4" s="297"/>
      <c r="G4" s="297"/>
      <c r="H4" s="297"/>
      <c r="I4" s="298"/>
    </row>
    <row r="5" spans="1:9" ht="23.25" x14ac:dyDescent="0.2">
      <c r="A5" s="347" t="s">
        <v>2</v>
      </c>
      <c r="B5" s="302"/>
      <c r="C5" s="302"/>
      <c r="D5" s="302"/>
      <c r="E5" s="302"/>
      <c r="F5" s="302"/>
      <c r="G5" s="60" t="s">
        <v>103</v>
      </c>
      <c r="H5" s="61" t="s">
        <v>301</v>
      </c>
      <c r="I5" s="61" t="s">
        <v>279</v>
      </c>
    </row>
    <row r="6" spans="1:9" x14ac:dyDescent="0.2">
      <c r="A6" s="348">
        <v>1</v>
      </c>
      <c r="B6" s="302"/>
      <c r="C6" s="302"/>
      <c r="D6" s="302"/>
      <c r="E6" s="302"/>
      <c r="F6" s="302"/>
      <c r="G6" s="62">
        <v>2</v>
      </c>
      <c r="H6" s="61" t="s">
        <v>167</v>
      </c>
      <c r="I6" s="61" t="s">
        <v>168</v>
      </c>
    </row>
    <row r="7" spans="1:9" x14ac:dyDescent="0.2">
      <c r="A7" s="349" t="s">
        <v>169</v>
      </c>
      <c r="B7" s="349"/>
      <c r="C7" s="349"/>
      <c r="D7" s="349"/>
      <c r="E7" s="349"/>
      <c r="F7" s="349"/>
      <c r="G7" s="349"/>
      <c r="H7" s="349"/>
      <c r="I7" s="349"/>
    </row>
    <row r="8" spans="1:9" ht="12.75" customHeight="1" x14ac:dyDescent="0.2">
      <c r="A8" s="288" t="s">
        <v>170</v>
      </c>
      <c r="B8" s="288"/>
      <c r="C8" s="288"/>
      <c r="D8" s="288"/>
      <c r="E8" s="288"/>
      <c r="F8" s="288"/>
      <c r="G8" s="63">
        <v>1</v>
      </c>
      <c r="H8" s="64">
        <v>0</v>
      </c>
      <c r="I8" s="64">
        <v>0</v>
      </c>
    </row>
    <row r="9" spans="1:9" ht="12.75" customHeight="1" x14ac:dyDescent="0.2">
      <c r="A9" s="346" t="s">
        <v>171</v>
      </c>
      <c r="B9" s="346"/>
      <c r="C9" s="346"/>
      <c r="D9" s="346"/>
      <c r="E9" s="346"/>
      <c r="F9" s="346"/>
      <c r="G9" s="65">
        <v>2</v>
      </c>
      <c r="H9" s="66">
        <f>H10+H11+H12+H13+H14+H15+H16+H17</f>
        <v>0</v>
      </c>
      <c r="I9" s="66">
        <f>I10+I11+I12+I13+I14+I15+I16+I17</f>
        <v>0</v>
      </c>
    </row>
    <row r="10" spans="1:9" ht="12.75" customHeight="1" x14ac:dyDescent="0.2">
      <c r="A10" s="323" t="s">
        <v>172</v>
      </c>
      <c r="B10" s="323"/>
      <c r="C10" s="323"/>
      <c r="D10" s="323"/>
      <c r="E10" s="323"/>
      <c r="F10" s="323"/>
      <c r="G10" s="63">
        <v>3</v>
      </c>
      <c r="H10" s="64">
        <v>0</v>
      </c>
      <c r="I10" s="64">
        <v>0</v>
      </c>
    </row>
    <row r="11" spans="1:9" ht="22.15" customHeight="1" x14ac:dyDescent="0.2">
      <c r="A11" s="323" t="s">
        <v>173</v>
      </c>
      <c r="B11" s="323"/>
      <c r="C11" s="323"/>
      <c r="D11" s="323"/>
      <c r="E11" s="323"/>
      <c r="F11" s="323"/>
      <c r="G11" s="63">
        <v>4</v>
      </c>
      <c r="H11" s="64">
        <v>0</v>
      </c>
      <c r="I11" s="64">
        <v>0</v>
      </c>
    </row>
    <row r="12" spans="1:9" ht="23.45" customHeight="1" x14ac:dyDescent="0.2">
      <c r="A12" s="323" t="s">
        <v>174</v>
      </c>
      <c r="B12" s="323"/>
      <c r="C12" s="323"/>
      <c r="D12" s="323"/>
      <c r="E12" s="323"/>
      <c r="F12" s="323"/>
      <c r="G12" s="63">
        <v>5</v>
      </c>
      <c r="H12" s="64">
        <v>0</v>
      </c>
      <c r="I12" s="64">
        <v>0</v>
      </c>
    </row>
    <row r="13" spans="1:9" ht="12.75" customHeight="1" x14ac:dyDescent="0.2">
      <c r="A13" s="323" t="s">
        <v>175</v>
      </c>
      <c r="B13" s="323"/>
      <c r="C13" s="323"/>
      <c r="D13" s="323"/>
      <c r="E13" s="323"/>
      <c r="F13" s="323"/>
      <c r="G13" s="63">
        <v>6</v>
      </c>
      <c r="H13" s="64">
        <v>0</v>
      </c>
      <c r="I13" s="64">
        <v>0</v>
      </c>
    </row>
    <row r="14" spans="1:9" ht="12.75" customHeight="1" x14ac:dyDescent="0.2">
      <c r="A14" s="323" t="s">
        <v>176</v>
      </c>
      <c r="B14" s="323"/>
      <c r="C14" s="323"/>
      <c r="D14" s="323"/>
      <c r="E14" s="323"/>
      <c r="F14" s="323"/>
      <c r="G14" s="63">
        <v>7</v>
      </c>
      <c r="H14" s="64">
        <v>0</v>
      </c>
      <c r="I14" s="64">
        <v>0</v>
      </c>
    </row>
    <row r="15" spans="1:9" ht="12.75" customHeight="1" x14ac:dyDescent="0.2">
      <c r="A15" s="323" t="s">
        <v>177</v>
      </c>
      <c r="B15" s="323"/>
      <c r="C15" s="323"/>
      <c r="D15" s="323"/>
      <c r="E15" s="323"/>
      <c r="F15" s="323"/>
      <c r="G15" s="63">
        <v>8</v>
      </c>
      <c r="H15" s="64">
        <v>0</v>
      </c>
      <c r="I15" s="64">
        <v>0</v>
      </c>
    </row>
    <row r="16" spans="1:9" ht="12.75" customHeight="1" x14ac:dyDescent="0.2">
      <c r="A16" s="323" t="s">
        <v>178</v>
      </c>
      <c r="B16" s="323"/>
      <c r="C16" s="323"/>
      <c r="D16" s="323"/>
      <c r="E16" s="323"/>
      <c r="F16" s="323"/>
      <c r="G16" s="63">
        <v>9</v>
      </c>
      <c r="H16" s="64">
        <v>0</v>
      </c>
      <c r="I16" s="64">
        <v>0</v>
      </c>
    </row>
    <row r="17" spans="1:9" ht="25.15" customHeight="1" x14ac:dyDescent="0.2">
      <c r="A17" s="323" t="s">
        <v>179</v>
      </c>
      <c r="B17" s="323"/>
      <c r="C17" s="323"/>
      <c r="D17" s="323"/>
      <c r="E17" s="323"/>
      <c r="F17" s="323"/>
      <c r="G17" s="63">
        <v>10</v>
      </c>
      <c r="H17" s="64">
        <v>0</v>
      </c>
      <c r="I17" s="64">
        <v>0</v>
      </c>
    </row>
    <row r="18" spans="1:9" ht="28.15" customHeight="1" x14ac:dyDescent="0.2">
      <c r="A18" s="345" t="s">
        <v>306</v>
      </c>
      <c r="B18" s="345"/>
      <c r="C18" s="345"/>
      <c r="D18" s="345"/>
      <c r="E18" s="345"/>
      <c r="F18" s="345"/>
      <c r="G18" s="65">
        <v>11</v>
      </c>
      <c r="H18" s="66">
        <f>H8+H9</f>
        <v>0</v>
      </c>
      <c r="I18" s="66">
        <f>I8+I9</f>
        <v>0</v>
      </c>
    </row>
    <row r="19" spans="1:9" ht="12.75" customHeight="1" x14ac:dyDescent="0.2">
      <c r="A19" s="346" t="s">
        <v>180</v>
      </c>
      <c r="B19" s="346"/>
      <c r="C19" s="346"/>
      <c r="D19" s="346"/>
      <c r="E19" s="346"/>
      <c r="F19" s="346"/>
      <c r="G19" s="65">
        <v>12</v>
      </c>
      <c r="H19" s="66">
        <f>H20+H21+H22+H23</f>
        <v>0</v>
      </c>
      <c r="I19" s="66">
        <f>I20+I21+I22+I23</f>
        <v>0</v>
      </c>
    </row>
    <row r="20" spans="1:9" ht="12.75" customHeight="1" x14ac:dyDescent="0.2">
      <c r="A20" s="323" t="s">
        <v>181</v>
      </c>
      <c r="B20" s="323"/>
      <c r="C20" s="323"/>
      <c r="D20" s="323"/>
      <c r="E20" s="323"/>
      <c r="F20" s="323"/>
      <c r="G20" s="63">
        <v>13</v>
      </c>
      <c r="H20" s="64">
        <v>0</v>
      </c>
      <c r="I20" s="64">
        <v>0</v>
      </c>
    </row>
    <row r="21" spans="1:9" ht="12.75" customHeight="1" x14ac:dyDescent="0.2">
      <c r="A21" s="323" t="s">
        <v>182</v>
      </c>
      <c r="B21" s="323"/>
      <c r="C21" s="323"/>
      <c r="D21" s="323"/>
      <c r="E21" s="323"/>
      <c r="F21" s="323"/>
      <c r="G21" s="63">
        <v>14</v>
      </c>
      <c r="H21" s="64">
        <v>0</v>
      </c>
      <c r="I21" s="64">
        <v>0</v>
      </c>
    </row>
    <row r="22" spans="1:9" ht="12.75" customHeight="1" x14ac:dyDescent="0.2">
      <c r="A22" s="323" t="s">
        <v>183</v>
      </c>
      <c r="B22" s="323"/>
      <c r="C22" s="323"/>
      <c r="D22" s="323"/>
      <c r="E22" s="323"/>
      <c r="F22" s="323"/>
      <c r="G22" s="63">
        <v>15</v>
      </c>
      <c r="H22" s="64">
        <v>0</v>
      </c>
      <c r="I22" s="64">
        <v>0</v>
      </c>
    </row>
    <row r="23" spans="1:9" ht="12.75" customHeight="1" x14ac:dyDescent="0.2">
      <c r="A23" s="323" t="s">
        <v>184</v>
      </c>
      <c r="B23" s="323"/>
      <c r="C23" s="323"/>
      <c r="D23" s="323"/>
      <c r="E23" s="323"/>
      <c r="F23" s="323"/>
      <c r="G23" s="63">
        <v>16</v>
      </c>
      <c r="H23" s="64">
        <v>0</v>
      </c>
      <c r="I23" s="64">
        <v>0</v>
      </c>
    </row>
    <row r="24" spans="1:9" ht="12.75" customHeight="1" x14ac:dyDescent="0.2">
      <c r="A24" s="345" t="s">
        <v>185</v>
      </c>
      <c r="B24" s="345"/>
      <c r="C24" s="345"/>
      <c r="D24" s="345"/>
      <c r="E24" s="345"/>
      <c r="F24" s="345"/>
      <c r="G24" s="65">
        <v>17</v>
      </c>
      <c r="H24" s="66">
        <f>H18+H19</f>
        <v>0</v>
      </c>
      <c r="I24" s="66">
        <f>I18+I19</f>
        <v>0</v>
      </c>
    </row>
    <row r="25" spans="1:9" ht="12.75" customHeight="1" x14ac:dyDescent="0.2">
      <c r="A25" s="288" t="s">
        <v>186</v>
      </c>
      <c r="B25" s="288"/>
      <c r="C25" s="288"/>
      <c r="D25" s="288"/>
      <c r="E25" s="288"/>
      <c r="F25" s="288"/>
      <c r="G25" s="63">
        <v>18</v>
      </c>
      <c r="H25" s="64">
        <v>0</v>
      </c>
      <c r="I25" s="64">
        <v>0</v>
      </c>
    </row>
    <row r="26" spans="1:9" ht="12.75" customHeight="1" x14ac:dyDescent="0.2">
      <c r="A26" s="288" t="s">
        <v>187</v>
      </c>
      <c r="B26" s="288"/>
      <c r="C26" s="288"/>
      <c r="D26" s="288"/>
      <c r="E26" s="288"/>
      <c r="F26" s="288"/>
      <c r="G26" s="63">
        <v>19</v>
      </c>
      <c r="H26" s="64">
        <v>0</v>
      </c>
      <c r="I26" s="64">
        <v>0</v>
      </c>
    </row>
    <row r="27" spans="1:9" ht="25.9" customHeight="1" x14ac:dyDescent="0.2">
      <c r="A27" s="350" t="s">
        <v>188</v>
      </c>
      <c r="B27" s="350"/>
      <c r="C27" s="350"/>
      <c r="D27" s="350"/>
      <c r="E27" s="350"/>
      <c r="F27" s="350"/>
      <c r="G27" s="65">
        <v>20</v>
      </c>
      <c r="H27" s="66">
        <f>H24+H25+H26</f>
        <v>0</v>
      </c>
      <c r="I27" s="66">
        <f>I24+I25+I26</f>
        <v>0</v>
      </c>
    </row>
    <row r="28" spans="1:9" x14ac:dyDescent="0.2">
      <c r="A28" s="349" t="s">
        <v>189</v>
      </c>
      <c r="B28" s="349"/>
      <c r="C28" s="349"/>
      <c r="D28" s="349"/>
      <c r="E28" s="349"/>
      <c r="F28" s="349"/>
      <c r="G28" s="349"/>
      <c r="H28" s="349"/>
      <c r="I28" s="349"/>
    </row>
    <row r="29" spans="1:9" ht="30.6" customHeight="1" x14ac:dyDescent="0.2">
      <c r="A29" s="288" t="s">
        <v>190</v>
      </c>
      <c r="B29" s="288"/>
      <c r="C29" s="288"/>
      <c r="D29" s="288"/>
      <c r="E29" s="288"/>
      <c r="F29" s="288"/>
      <c r="G29" s="63">
        <v>21</v>
      </c>
      <c r="H29" s="67">
        <v>0</v>
      </c>
      <c r="I29" s="67">
        <v>0</v>
      </c>
    </row>
    <row r="30" spans="1:9" ht="12.75" customHeight="1" x14ac:dyDescent="0.2">
      <c r="A30" s="288" t="s">
        <v>191</v>
      </c>
      <c r="B30" s="288"/>
      <c r="C30" s="288"/>
      <c r="D30" s="288"/>
      <c r="E30" s="288"/>
      <c r="F30" s="288"/>
      <c r="G30" s="63">
        <v>22</v>
      </c>
      <c r="H30" s="67">
        <v>0</v>
      </c>
      <c r="I30" s="67">
        <v>0</v>
      </c>
    </row>
    <row r="31" spans="1:9" ht="12.75" customHeight="1" x14ac:dyDescent="0.2">
      <c r="A31" s="288" t="s">
        <v>192</v>
      </c>
      <c r="B31" s="288"/>
      <c r="C31" s="288"/>
      <c r="D31" s="288"/>
      <c r="E31" s="288"/>
      <c r="F31" s="288"/>
      <c r="G31" s="63">
        <v>23</v>
      </c>
      <c r="H31" s="67">
        <v>0</v>
      </c>
      <c r="I31" s="67">
        <v>0</v>
      </c>
    </row>
    <row r="32" spans="1:9" ht="12.75" customHeight="1" x14ac:dyDescent="0.2">
      <c r="A32" s="288" t="s">
        <v>193</v>
      </c>
      <c r="B32" s="288"/>
      <c r="C32" s="288"/>
      <c r="D32" s="288"/>
      <c r="E32" s="288"/>
      <c r="F32" s="288"/>
      <c r="G32" s="63">
        <v>24</v>
      </c>
      <c r="H32" s="67">
        <v>0</v>
      </c>
      <c r="I32" s="67">
        <v>0</v>
      </c>
    </row>
    <row r="33" spans="1:9" ht="12.75" customHeight="1" x14ac:dyDescent="0.2">
      <c r="A33" s="288" t="s">
        <v>194</v>
      </c>
      <c r="B33" s="288"/>
      <c r="C33" s="288"/>
      <c r="D33" s="288"/>
      <c r="E33" s="288"/>
      <c r="F33" s="288"/>
      <c r="G33" s="63">
        <v>25</v>
      </c>
      <c r="H33" s="67">
        <v>0</v>
      </c>
      <c r="I33" s="67">
        <v>0</v>
      </c>
    </row>
    <row r="34" spans="1:9" ht="12.75" customHeight="1" x14ac:dyDescent="0.2">
      <c r="A34" s="288" t="s">
        <v>195</v>
      </c>
      <c r="B34" s="288"/>
      <c r="C34" s="288"/>
      <c r="D34" s="288"/>
      <c r="E34" s="288"/>
      <c r="F34" s="288"/>
      <c r="G34" s="63">
        <v>26</v>
      </c>
      <c r="H34" s="67">
        <v>0</v>
      </c>
      <c r="I34" s="67">
        <v>0</v>
      </c>
    </row>
    <row r="35" spans="1:9" ht="26.45" customHeight="1" x14ac:dyDescent="0.2">
      <c r="A35" s="345" t="s">
        <v>196</v>
      </c>
      <c r="B35" s="345"/>
      <c r="C35" s="345"/>
      <c r="D35" s="345"/>
      <c r="E35" s="345"/>
      <c r="F35" s="345"/>
      <c r="G35" s="65">
        <v>27</v>
      </c>
      <c r="H35" s="68">
        <f>H29+H30+H31+H32+H33+H34</f>
        <v>0</v>
      </c>
      <c r="I35" s="68">
        <f>I29+I30+I31+I32+I33+I34</f>
        <v>0</v>
      </c>
    </row>
    <row r="36" spans="1:9" ht="22.9" customHeight="1" x14ac:dyDescent="0.2">
      <c r="A36" s="288" t="s">
        <v>197</v>
      </c>
      <c r="B36" s="288"/>
      <c r="C36" s="288"/>
      <c r="D36" s="288"/>
      <c r="E36" s="288"/>
      <c r="F36" s="288"/>
      <c r="G36" s="63">
        <v>28</v>
      </c>
      <c r="H36" s="67">
        <v>0</v>
      </c>
      <c r="I36" s="67">
        <v>0</v>
      </c>
    </row>
    <row r="37" spans="1:9" ht="12.75" customHeight="1" x14ac:dyDescent="0.2">
      <c r="A37" s="288" t="s">
        <v>198</v>
      </c>
      <c r="B37" s="288"/>
      <c r="C37" s="288"/>
      <c r="D37" s="288"/>
      <c r="E37" s="288"/>
      <c r="F37" s="288"/>
      <c r="G37" s="63">
        <v>29</v>
      </c>
      <c r="H37" s="67">
        <v>0</v>
      </c>
      <c r="I37" s="67">
        <v>0</v>
      </c>
    </row>
    <row r="38" spans="1:9" ht="12.75" customHeight="1" x14ac:dyDescent="0.2">
      <c r="A38" s="288" t="s">
        <v>199</v>
      </c>
      <c r="B38" s="288"/>
      <c r="C38" s="288"/>
      <c r="D38" s="288"/>
      <c r="E38" s="288"/>
      <c r="F38" s="288"/>
      <c r="G38" s="63">
        <v>30</v>
      </c>
      <c r="H38" s="67">
        <v>0</v>
      </c>
      <c r="I38" s="67">
        <v>0</v>
      </c>
    </row>
    <row r="39" spans="1:9" ht="12.75" customHeight="1" x14ac:dyDescent="0.2">
      <c r="A39" s="288" t="s">
        <v>200</v>
      </c>
      <c r="B39" s="288"/>
      <c r="C39" s="288"/>
      <c r="D39" s="288"/>
      <c r="E39" s="288"/>
      <c r="F39" s="288"/>
      <c r="G39" s="63">
        <v>31</v>
      </c>
      <c r="H39" s="67">
        <v>0</v>
      </c>
      <c r="I39" s="67">
        <v>0</v>
      </c>
    </row>
    <row r="40" spans="1:9" ht="12.75" customHeight="1" x14ac:dyDescent="0.2">
      <c r="A40" s="288" t="s">
        <v>201</v>
      </c>
      <c r="B40" s="288"/>
      <c r="C40" s="288"/>
      <c r="D40" s="288"/>
      <c r="E40" s="288"/>
      <c r="F40" s="288"/>
      <c r="G40" s="63">
        <v>32</v>
      </c>
      <c r="H40" s="67">
        <v>0</v>
      </c>
      <c r="I40" s="67">
        <v>0</v>
      </c>
    </row>
    <row r="41" spans="1:9" ht="24" customHeight="1" x14ac:dyDescent="0.2">
      <c r="A41" s="345" t="s">
        <v>202</v>
      </c>
      <c r="B41" s="345"/>
      <c r="C41" s="345"/>
      <c r="D41" s="345"/>
      <c r="E41" s="345"/>
      <c r="F41" s="345"/>
      <c r="G41" s="65">
        <v>33</v>
      </c>
      <c r="H41" s="68">
        <f>H36+H37+H38+H39+H40</f>
        <v>0</v>
      </c>
      <c r="I41" s="68">
        <f>I36+I37+I38+I39+I40</f>
        <v>0</v>
      </c>
    </row>
    <row r="42" spans="1:9" ht="29.45" customHeight="1" x14ac:dyDescent="0.2">
      <c r="A42" s="350" t="s">
        <v>203</v>
      </c>
      <c r="B42" s="350"/>
      <c r="C42" s="350"/>
      <c r="D42" s="350"/>
      <c r="E42" s="350"/>
      <c r="F42" s="350"/>
      <c r="G42" s="65">
        <v>34</v>
      </c>
      <c r="H42" s="68">
        <f>H35+H41</f>
        <v>0</v>
      </c>
      <c r="I42" s="68">
        <f>I35+I41</f>
        <v>0</v>
      </c>
    </row>
    <row r="43" spans="1:9" x14ac:dyDescent="0.2">
      <c r="A43" s="349" t="s">
        <v>204</v>
      </c>
      <c r="B43" s="349"/>
      <c r="C43" s="349"/>
      <c r="D43" s="349"/>
      <c r="E43" s="349"/>
      <c r="F43" s="349"/>
      <c r="G43" s="349"/>
      <c r="H43" s="349"/>
      <c r="I43" s="349"/>
    </row>
    <row r="44" spans="1:9" ht="12.75" customHeight="1" x14ac:dyDescent="0.2">
      <c r="A44" s="288" t="s">
        <v>205</v>
      </c>
      <c r="B44" s="288"/>
      <c r="C44" s="288"/>
      <c r="D44" s="288"/>
      <c r="E44" s="288"/>
      <c r="F44" s="288"/>
      <c r="G44" s="63">
        <v>35</v>
      </c>
      <c r="H44" s="67">
        <v>0</v>
      </c>
      <c r="I44" s="67">
        <v>0</v>
      </c>
    </row>
    <row r="45" spans="1:9" ht="25.15" customHeight="1" x14ac:dyDescent="0.2">
      <c r="A45" s="288" t="s">
        <v>206</v>
      </c>
      <c r="B45" s="288"/>
      <c r="C45" s="288"/>
      <c r="D45" s="288"/>
      <c r="E45" s="288"/>
      <c r="F45" s="288"/>
      <c r="G45" s="63">
        <v>36</v>
      </c>
      <c r="H45" s="67">
        <v>0</v>
      </c>
      <c r="I45" s="67">
        <v>0</v>
      </c>
    </row>
    <row r="46" spans="1:9" ht="12.75" customHeight="1" x14ac:dyDescent="0.2">
      <c r="A46" s="288" t="s">
        <v>207</v>
      </c>
      <c r="B46" s="288"/>
      <c r="C46" s="288"/>
      <c r="D46" s="288"/>
      <c r="E46" s="288"/>
      <c r="F46" s="288"/>
      <c r="G46" s="63">
        <v>37</v>
      </c>
      <c r="H46" s="67">
        <v>0</v>
      </c>
      <c r="I46" s="67">
        <v>0</v>
      </c>
    </row>
    <row r="47" spans="1:9" ht="12.75" customHeight="1" x14ac:dyDescent="0.2">
      <c r="A47" s="288" t="s">
        <v>208</v>
      </c>
      <c r="B47" s="288"/>
      <c r="C47" s="288"/>
      <c r="D47" s="288"/>
      <c r="E47" s="288"/>
      <c r="F47" s="288"/>
      <c r="G47" s="63">
        <v>38</v>
      </c>
      <c r="H47" s="67">
        <v>0</v>
      </c>
      <c r="I47" s="67">
        <v>0</v>
      </c>
    </row>
    <row r="48" spans="1:9" ht="22.15" customHeight="1" x14ac:dyDescent="0.2">
      <c r="A48" s="345" t="s">
        <v>209</v>
      </c>
      <c r="B48" s="345"/>
      <c r="C48" s="345"/>
      <c r="D48" s="345"/>
      <c r="E48" s="345"/>
      <c r="F48" s="345"/>
      <c r="G48" s="65">
        <v>39</v>
      </c>
      <c r="H48" s="68">
        <f>H44+H45+H46+H47</f>
        <v>0</v>
      </c>
      <c r="I48" s="68">
        <f>I44+I45+I46+I47</f>
        <v>0</v>
      </c>
    </row>
    <row r="49" spans="1:9" ht="24.6" customHeight="1" x14ac:dyDescent="0.2">
      <c r="A49" s="288" t="s">
        <v>305</v>
      </c>
      <c r="B49" s="288"/>
      <c r="C49" s="288"/>
      <c r="D49" s="288"/>
      <c r="E49" s="288"/>
      <c r="F49" s="288"/>
      <c r="G49" s="63">
        <v>40</v>
      </c>
      <c r="H49" s="67">
        <v>0</v>
      </c>
      <c r="I49" s="67">
        <v>0</v>
      </c>
    </row>
    <row r="50" spans="1:9" ht="12.75" customHeight="1" x14ac:dyDescent="0.2">
      <c r="A50" s="288" t="s">
        <v>210</v>
      </c>
      <c r="B50" s="288"/>
      <c r="C50" s="288"/>
      <c r="D50" s="288"/>
      <c r="E50" s="288"/>
      <c r="F50" s="288"/>
      <c r="G50" s="63">
        <v>41</v>
      </c>
      <c r="H50" s="67">
        <v>0</v>
      </c>
      <c r="I50" s="67">
        <v>0</v>
      </c>
    </row>
    <row r="51" spans="1:9" ht="12.75" customHeight="1" x14ac:dyDescent="0.2">
      <c r="A51" s="288" t="s">
        <v>211</v>
      </c>
      <c r="B51" s="288"/>
      <c r="C51" s="288"/>
      <c r="D51" s="288"/>
      <c r="E51" s="288"/>
      <c r="F51" s="288"/>
      <c r="G51" s="63">
        <v>42</v>
      </c>
      <c r="H51" s="67">
        <v>0</v>
      </c>
      <c r="I51" s="67">
        <v>0</v>
      </c>
    </row>
    <row r="52" spans="1:9" ht="22.9" customHeight="1" x14ac:dyDescent="0.2">
      <c r="A52" s="288" t="s">
        <v>212</v>
      </c>
      <c r="B52" s="288"/>
      <c r="C52" s="288"/>
      <c r="D52" s="288"/>
      <c r="E52" s="288"/>
      <c r="F52" s="288"/>
      <c r="G52" s="63">
        <v>43</v>
      </c>
      <c r="H52" s="67">
        <v>0</v>
      </c>
      <c r="I52" s="67">
        <v>0</v>
      </c>
    </row>
    <row r="53" spans="1:9" ht="12.75" customHeight="1" x14ac:dyDescent="0.2">
      <c r="A53" s="288" t="s">
        <v>213</v>
      </c>
      <c r="B53" s="288"/>
      <c r="C53" s="288"/>
      <c r="D53" s="288"/>
      <c r="E53" s="288"/>
      <c r="F53" s="288"/>
      <c r="G53" s="63">
        <v>44</v>
      </c>
      <c r="H53" s="67">
        <v>0</v>
      </c>
      <c r="I53" s="67">
        <v>0</v>
      </c>
    </row>
    <row r="54" spans="1:9" ht="30.6" customHeight="1" x14ac:dyDescent="0.2">
      <c r="A54" s="345" t="s">
        <v>214</v>
      </c>
      <c r="B54" s="345"/>
      <c r="C54" s="345"/>
      <c r="D54" s="345"/>
      <c r="E54" s="345"/>
      <c r="F54" s="345"/>
      <c r="G54" s="65">
        <v>45</v>
      </c>
      <c r="H54" s="68">
        <f>H49+H50+H51+H52+H53</f>
        <v>0</v>
      </c>
      <c r="I54" s="68">
        <f>I49+I50+I51+I52+I53</f>
        <v>0</v>
      </c>
    </row>
    <row r="55" spans="1:9" ht="29.45" customHeight="1" x14ac:dyDescent="0.2">
      <c r="A55" s="350" t="s">
        <v>215</v>
      </c>
      <c r="B55" s="350"/>
      <c r="C55" s="350"/>
      <c r="D55" s="350"/>
      <c r="E55" s="350"/>
      <c r="F55" s="350"/>
      <c r="G55" s="65">
        <v>46</v>
      </c>
      <c r="H55" s="68">
        <f>H48+H54</f>
        <v>0</v>
      </c>
      <c r="I55" s="68">
        <f>I48+I54</f>
        <v>0</v>
      </c>
    </row>
    <row r="56" spans="1:9" x14ac:dyDescent="0.2">
      <c r="A56" s="288" t="s">
        <v>216</v>
      </c>
      <c r="B56" s="288"/>
      <c r="C56" s="288"/>
      <c r="D56" s="288"/>
      <c r="E56" s="288"/>
      <c r="F56" s="288"/>
      <c r="G56" s="63">
        <v>47</v>
      </c>
      <c r="H56" s="67">
        <v>0</v>
      </c>
      <c r="I56" s="67">
        <v>0</v>
      </c>
    </row>
    <row r="57" spans="1:9" ht="26.45" customHeight="1" x14ac:dyDescent="0.2">
      <c r="A57" s="350" t="s">
        <v>217</v>
      </c>
      <c r="B57" s="350"/>
      <c r="C57" s="350"/>
      <c r="D57" s="350"/>
      <c r="E57" s="350"/>
      <c r="F57" s="350"/>
      <c r="G57" s="65">
        <v>48</v>
      </c>
      <c r="H57" s="68">
        <f>H27+H42+H55+H56</f>
        <v>0</v>
      </c>
      <c r="I57" s="68">
        <f>I27+I42+I55+I56</f>
        <v>0</v>
      </c>
    </row>
    <row r="58" spans="1:9" x14ac:dyDescent="0.2">
      <c r="A58" s="351" t="s">
        <v>218</v>
      </c>
      <c r="B58" s="351"/>
      <c r="C58" s="351"/>
      <c r="D58" s="351"/>
      <c r="E58" s="351"/>
      <c r="F58" s="351"/>
      <c r="G58" s="63">
        <v>49</v>
      </c>
      <c r="H58" s="67">
        <v>0</v>
      </c>
      <c r="I58" s="67">
        <v>0</v>
      </c>
    </row>
    <row r="59" spans="1:9" ht="31.15" customHeight="1" x14ac:dyDescent="0.2">
      <c r="A59" s="350" t="s">
        <v>219</v>
      </c>
      <c r="B59" s="350"/>
      <c r="C59" s="350"/>
      <c r="D59" s="350"/>
      <c r="E59" s="350"/>
      <c r="F59" s="350"/>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18" zoomScale="85" zoomScaleNormal="100" zoomScaleSheetLayoutView="85" workbookViewId="0">
      <selection activeCell="I46" sqref="I46"/>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39" t="s">
        <v>220</v>
      </c>
      <c r="B1" s="340"/>
      <c r="C1" s="340"/>
      <c r="D1" s="340"/>
      <c r="E1" s="340"/>
      <c r="F1" s="340"/>
      <c r="G1" s="340"/>
      <c r="H1" s="340"/>
      <c r="I1" s="340"/>
    </row>
    <row r="2" spans="1:9" ht="12.75" customHeight="1" x14ac:dyDescent="0.2">
      <c r="A2" s="341" t="s">
        <v>581</v>
      </c>
      <c r="B2" s="294"/>
      <c r="C2" s="294"/>
      <c r="D2" s="294"/>
      <c r="E2" s="294"/>
      <c r="F2" s="294"/>
      <c r="G2" s="294"/>
      <c r="H2" s="294"/>
      <c r="I2" s="294"/>
    </row>
    <row r="3" spans="1:9" x14ac:dyDescent="0.2">
      <c r="A3" s="365" t="s">
        <v>446</v>
      </c>
      <c r="B3" s="366"/>
      <c r="C3" s="366"/>
      <c r="D3" s="366"/>
      <c r="E3" s="366"/>
      <c r="F3" s="366"/>
      <c r="G3" s="366"/>
      <c r="H3" s="366"/>
      <c r="I3" s="366"/>
    </row>
    <row r="4" spans="1:9" x14ac:dyDescent="0.2">
      <c r="A4" s="342" t="s">
        <v>481</v>
      </c>
      <c r="B4" s="297"/>
      <c r="C4" s="297"/>
      <c r="D4" s="297"/>
      <c r="E4" s="297"/>
      <c r="F4" s="297"/>
      <c r="G4" s="297"/>
      <c r="H4" s="297"/>
      <c r="I4" s="298"/>
    </row>
    <row r="5" spans="1:9" ht="24" thickBot="1" x14ac:dyDescent="0.25">
      <c r="A5" s="352" t="s">
        <v>2</v>
      </c>
      <c r="B5" s="353"/>
      <c r="C5" s="353"/>
      <c r="D5" s="353"/>
      <c r="E5" s="353"/>
      <c r="F5" s="354"/>
      <c r="G5" s="14" t="s">
        <v>103</v>
      </c>
      <c r="H5" s="20" t="s">
        <v>301</v>
      </c>
      <c r="I5" s="20" t="s">
        <v>279</v>
      </c>
    </row>
    <row r="6" spans="1:9" x14ac:dyDescent="0.2">
      <c r="A6" s="369">
        <v>1</v>
      </c>
      <c r="B6" s="370"/>
      <c r="C6" s="370"/>
      <c r="D6" s="370"/>
      <c r="E6" s="370"/>
      <c r="F6" s="371"/>
      <c r="G6" s="15">
        <v>2</v>
      </c>
      <c r="H6" s="21" t="s">
        <v>167</v>
      </c>
      <c r="I6" s="21" t="s">
        <v>168</v>
      </c>
    </row>
    <row r="7" spans="1:9" x14ac:dyDescent="0.2">
      <c r="A7" s="359" t="s">
        <v>169</v>
      </c>
      <c r="B7" s="360"/>
      <c r="C7" s="360"/>
      <c r="D7" s="360"/>
      <c r="E7" s="360"/>
      <c r="F7" s="360"/>
      <c r="G7" s="360"/>
      <c r="H7" s="360"/>
      <c r="I7" s="361"/>
    </row>
    <row r="8" spans="1:9" x14ac:dyDescent="0.2">
      <c r="A8" s="363" t="s">
        <v>221</v>
      </c>
      <c r="B8" s="363"/>
      <c r="C8" s="363"/>
      <c r="D8" s="363"/>
      <c r="E8" s="363"/>
      <c r="F8" s="363"/>
      <c r="G8" s="16">
        <v>1</v>
      </c>
      <c r="H8" s="23">
        <v>239139372</v>
      </c>
      <c r="I8" s="23">
        <v>256639688</v>
      </c>
    </row>
    <row r="9" spans="1:9" x14ac:dyDescent="0.2">
      <c r="A9" s="356" t="s">
        <v>222</v>
      </c>
      <c r="B9" s="356"/>
      <c r="C9" s="356"/>
      <c r="D9" s="356"/>
      <c r="E9" s="356"/>
      <c r="F9" s="356"/>
      <c r="G9" s="17">
        <v>2</v>
      </c>
      <c r="H9" s="24">
        <v>0</v>
      </c>
      <c r="I9" s="24">
        <v>120393</v>
      </c>
    </row>
    <row r="10" spans="1:9" x14ac:dyDescent="0.2">
      <c r="A10" s="356" t="s">
        <v>223</v>
      </c>
      <c r="B10" s="356"/>
      <c r="C10" s="356"/>
      <c r="D10" s="356"/>
      <c r="E10" s="356"/>
      <c r="F10" s="356"/>
      <c r="G10" s="17">
        <v>3</v>
      </c>
      <c r="H10" s="24">
        <v>117416</v>
      </c>
      <c r="I10" s="24">
        <v>145707</v>
      </c>
    </row>
    <row r="11" spans="1:9" x14ac:dyDescent="0.2">
      <c r="A11" s="356" t="s">
        <v>224</v>
      </c>
      <c r="B11" s="356"/>
      <c r="C11" s="356"/>
      <c r="D11" s="356"/>
      <c r="E11" s="356"/>
      <c r="F11" s="356"/>
      <c r="G11" s="17">
        <v>4</v>
      </c>
      <c r="H11" s="24">
        <v>6366454</v>
      </c>
      <c r="I11" s="24">
        <v>10488910</v>
      </c>
    </row>
    <row r="12" spans="1:9" x14ac:dyDescent="0.2">
      <c r="A12" s="356" t="s">
        <v>393</v>
      </c>
      <c r="B12" s="356"/>
      <c r="C12" s="356"/>
      <c r="D12" s="356"/>
      <c r="E12" s="356"/>
      <c r="F12" s="356"/>
      <c r="G12" s="17">
        <v>5</v>
      </c>
      <c r="H12" s="24">
        <v>2382477</v>
      </c>
      <c r="I12" s="24">
        <v>2453260</v>
      </c>
    </row>
    <row r="13" spans="1:9" x14ac:dyDescent="0.2">
      <c r="A13" s="364" t="s">
        <v>394</v>
      </c>
      <c r="B13" s="364"/>
      <c r="C13" s="364"/>
      <c r="D13" s="364"/>
      <c r="E13" s="364"/>
      <c r="F13" s="364"/>
      <c r="G13" s="53">
        <v>6</v>
      </c>
      <c r="H13" s="56">
        <f>SUM(H8:H12)</f>
        <v>248005719</v>
      </c>
      <c r="I13" s="56">
        <f>SUM(I8:I12)</f>
        <v>269847958</v>
      </c>
    </row>
    <row r="14" spans="1:9" ht="12.75" customHeight="1" x14ac:dyDescent="0.2">
      <c r="A14" s="356" t="s">
        <v>395</v>
      </c>
      <c r="B14" s="356"/>
      <c r="C14" s="356"/>
      <c r="D14" s="356"/>
      <c r="E14" s="356"/>
      <c r="F14" s="356"/>
      <c r="G14" s="17">
        <v>7</v>
      </c>
      <c r="H14" s="24">
        <v>-150655481</v>
      </c>
      <c r="I14" s="24">
        <v>-150522227</v>
      </c>
    </row>
    <row r="15" spans="1:9" ht="12.75" customHeight="1" x14ac:dyDescent="0.2">
      <c r="A15" s="356" t="s">
        <v>396</v>
      </c>
      <c r="B15" s="356"/>
      <c r="C15" s="356"/>
      <c r="D15" s="356"/>
      <c r="E15" s="356"/>
      <c r="F15" s="356"/>
      <c r="G15" s="17">
        <v>8</v>
      </c>
      <c r="H15" s="24">
        <v>-33829104</v>
      </c>
      <c r="I15" s="24">
        <v>-41271171</v>
      </c>
    </row>
    <row r="16" spans="1:9" ht="12.75" customHeight="1" x14ac:dyDescent="0.2">
      <c r="A16" s="356" t="s">
        <v>397</v>
      </c>
      <c r="B16" s="356"/>
      <c r="C16" s="356"/>
      <c r="D16" s="356"/>
      <c r="E16" s="356"/>
      <c r="F16" s="356"/>
      <c r="G16" s="17">
        <v>9</v>
      </c>
      <c r="H16" s="24">
        <v>-312292</v>
      </c>
      <c r="I16" s="24">
        <v>-579342</v>
      </c>
    </row>
    <row r="17" spans="1:9" ht="12.75" customHeight="1" x14ac:dyDescent="0.2">
      <c r="A17" s="356" t="s">
        <v>398</v>
      </c>
      <c r="B17" s="356"/>
      <c r="C17" s="356"/>
      <c r="D17" s="356"/>
      <c r="E17" s="356"/>
      <c r="F17" s="356"/>
      <c r="G17" s="17">
        <v>10</v>
      </c>
      <c r="H17" s="24">
        <v>-327428</v>
      </c>
      <c r="I17" s="24">
        <v>-531356</v>
      </c>
    </row>
    <row r="18" spans="1:9" ht="12.75" customHeight="1" x14ac:dyDescent="0.2">
      <c r="A18" s="356" t="s">
        <v>399</v>
      </c>
      <c r="B18" s="356"/>
      <c r="C18" s="356"/>
      <c r="D18" s="356"/>
      <c r="E18" s="356"/>
      <c r="F18" s="356"/>
      <c r="G18" s="17">
        <v>11</v>
      </c>
      <c r="H18" s="24">
        <v>-1488163</v>
      </c>
      <c r="I18" s="24">
        <v>-2521961</v>
      </c>
    </row>
    <row r="19" spans="1:9" ht="12.75" customHeight="1" x14ac:dyDescent="0.2">
      <c r="A19" s="356" t="s">
        <v>400</v>
      </c>
      <c r="B19" s="356"/>
      <c r="C19" s="356"/>
      <c r="D19" s="356"/>
      <c r="E19" s="356"/>
      <c r="F19" s="356"/>
      <c r="G19" s="17">
        <v>12</v>
      </c>
      <c r="H19" s="24">
        <v>-18392832</v>
      </c>
      <c r="I19" s="24">
        <v>-13770204</v>
      </c>
    </row>
    <row r="20" spans="1:9" ht="26.25" customHeight="1" x14ac:dyDescent="0.2">
      <c r="A20" s="364" t="s">
        <v>401</v>
      </c>
      <c r="B20" s="364"/>
      <c r="C20" s="364"/>
      <c r="D20" s="364"/>
      <c r="E20" s="364"/>
      <c r="F20" s="364"/>
      <c r="G20" s="53">
        <v>13</v>
      </c>
      <c r="H20" s="56">
        <f>SUM(H14:H19)</f>
        <v>-205005300</v>
      </c>
      <c r="I20" s="56">
        <f>SUM(I14:I19)</f>
        <v>-209196261</v>
      </c>
    </row>
    <row r="21" spans="1:9" ht="27.6" customHeight="1" x14ac:dyDescent="0.2">
      <c r="A21" s="362" t="s">
        <v>402</v>
      </c>
      <c r="B21" s="362"/>
      <c r="C21" s="362"/>
      <c r="D21" s="362"/>
      <c r="E21" s="362"/>
      <c r="F21" s="362"/>
      <c r="G21" s="54">
        <v>14</v>
      </c>
      <c r="H21" s="25">
        <f>H13+H20</f>
        <v>43000419</v>
      </c>
      <c r="I21" s="25">
        <f>I13+I20</f>
        <v>60651697</v>
      </c>
    </row>
    <row r="22" spans="1:9" x14ac:dyDescent="0.2">
      <c r="A22" s="359" t="s">
        <v>189</v>
      </c>
      <c r="B22" s="360"/>
      <c r="C22" s="360"/>
      <c r="D22" s="360"/>
      <c r="E22" s="360"/>
      <c r="F22" s="360"/>
      <c r="G22" s="360"/>
      <c r="H22" s="360"/>
      <c r="I22" s="361"/>
    </row>
    <row r="23" spans="1:9" ht="26.45" customHeight="1" x14ac:dyDescent="0.2">
      <c r="A23" s="363" t="s">
        <v>225</v>
      </c>
      <c r="B23" s="363"/>
      <c r="C23" s="363"/>
      <c r="D23" s="363"/>
      <c r="E23" s="363"/>
      <c r="F23" s="363"/>
      <c r="G23" s="16">
        <v>15</v>
      </c>
      <c r="H23" s="23">
        <v>91505</v>
      </c>
      <c r="I23" s="23">
        <v>74756</v>
      </c>
    </row>
    <row r="24" spans="1:9" ht="12.75" customHeight="1" x14ac:dyDescent="0.2">
      <c r="A24" s="356" t="s">
        <v>226</v>
      </c>
      <c r="B24" s="356"/>
      <c r="C24" s="356"/>
      <c r="D24" s="356"/>
      <c r="E24" s="356"/>
      <c r="F24" s="356"/>
      <c r="G24" s="16">
        <v>16</v>
      </c>
      <c r="H24" s="24">
        <v>0</v>
      </c>
      <c r="I24" s="24">
        <v>0</v>
      </c>
    </row>
    <row r="25" spans="1:9" ht="12.75" customHeight="1" x14ac:dyDescent="0.2">
      <c r="A25" s="356" t="s">
        <v>227</v>
      </c>
      <c r="B25" s="356"/>
      <c r="C25" s="356"/>
      <c r="D25" s="356"/>
      <c r="E25" s="356"/>
      <c r="F25" s="356"/>
      <c r="G25" s="16">
        <v>17</v>
      </c>
      <c r="H25" s="24">
        <v>15486</v>
      </c>
      <c r="I25" s="24">
        <v>1408976</v>
      </c>
    </row>
    <row r="26" spans="1:9" ht="12.75" customHeight="1" x14ac:dyDescent="0.2">
      <c r="A26" s="356" t="s">
        <v>228</v>
      </c>
      <c r="B26" s="356"/>
      <c r="C26" s="356"/>
      <c r="D26" s="356"/>
      <c r="E26" s="356"/>
      <c r="F26" s="356"/>
      <c r="G26" s="16">
        <v>18</v>
      </c>
      <c r="H26" s="24">
        <v>5065285</v>
      </c>
      <c r="I26" s="24">
        <v>8081869</v>
      </c>
    </row>
    <row r="27" spans="1:9" ht="12.75" customHeight="1" x14ac:dyDescent="0.2">
      <c r="A27" s="356" t="s">
        <v>229</v>
      </c>
      <c r="B27" s="356"/>
      <c r="C27" s="356"/>
      <c r="D27" s="356"/>
      <c r="E27" s="356"/>
      <c r="F27" s="356"/>
      <c r="G27" s="16">
        <v>19</v>
      </c>
      <c r="H27" s="24">
        <v>1597</v>
      </c>
      <c r="I27" s="24">
        <v>30000519</v>
      </c>
    </row>
    <row r="28" spans="1:9" ht="12.75" customHeight="1" x14ac:dyDescent="0.2">
      <c r="A28" s="356" t="s">
        <v>230</v>
      </c>
      <c r="B28" s="356"/>
      <c r="C28" s="356"/>
      <c r="D28" s="356"/>
      <c r="E28" s="356"/>
      <c r="F28" s="356"/>
      <c r="G28" s="16">
        <v>20</v>
      </c>
      <c r="H28" s="24">
        <v>0</v>
      </c>
      <c r="I28" s="24">
        <v>250</v>
      </c>
    </row>
    <row r="29" spans="1:9" ht="24" customHeight="1" x14ac:dyDescent="0.2">
      <c r="A29" s="357" t="s">
        <v>403</v>
      </c>
      <c r="B29" s="357"/>
      <c r="C29" s="357"/>
      <c r="D29" s="357"/>
      <c r="E29" s="357"/>
      <c r="F29" s="357"/>
      <c r="G29" s="53">
        <v>21</v>
      </c>
      <c r="H29" s="57">
        <f>SUM(H23:H28)</f>
        <v>5173873</v>
      </c>
      <c r="I29" s="57">
        <f>SUM(I23:I28)</f>
        <v>39566370</v>
      </c>
    </row>
    <row r="30" spans="1:9" ht="27" customHeight="1" x14ac:dyDescent="0.2">
      <c r="A30" s="356" t="s">
        <v>231</v>
      </c>
      <c r="B30" s="356"/>
      <c r="C30" s="356"/>
      <c r="D30" s="356"/>
      <c r="E30" s="356"/>
      <c r="F30" s="356"/>
      <c r="G30" s="17">
        <v>22</v>
      </c>
      <c r="H30" s="24">
        <v>-5244480</v>
      </c>
      <c r="I30" s="24">
        <v>-10601841</v>
      </c>
    </row>
    <row r="31" spans="1:9" ht="12.75" customHeight="1" x14ac:dyDescent="0.2">
      <c r="A31" s="356" t="s">
        <v>232</v>
      </c>
      <c r="B31" s="356"/>
      <c r="C31" s="356"/>
      <c r="D31" s="356"/>
      <c r="E31" s="356"/>
      <c r="F31" s="356"/>
      <c r="G31" s="17">
        <v>23</v>
      </c>
      <c r="H31" s="24">
        <v>-5839804</v>
      </c>
      <c r="I31" s="24">
        <v>-2741968</v>
      </c>
    </row>
    <row r="32" spans="1:9" ht="12.75" customHeight="1" x14ac:dyDescent="0.2">
      <c r="A32" s="356" t="s">
        <v>404</v>
      </c>
      <c r="B32" s="356"/>
      <c r="C32" s="356"/>
      <c r="D32" s="356"/>
      <c r="E32" s="356"/>
      <c r="F32" s="356"/>
      <c r="G32" s="17">
        <v>24</v>
      </c>
      <c r="H32" s="24">
        <v>-195950</v>
      </c>
      <c r="I32" s="24">
        <v>-40529593</v>
      </c>
    </row>
    <row r="33" spans="1:9" ht="12.75" customHeight="1" x14ac:dyDescent="0.2">
      <c r="A33" s="356" t="s">
        <v>233</v>
      </c>
      <c r="B33" s="356"/>
      <c r="C33" s="356"/>
      <c r="D33" s="356"/>
      <c r="E33" s="356"/>
      <c r="F33" s="356"/>
      <c r="G33" s="17">
        <v>25</v>
      </c>
      <c r="H33" s="24">
        <v>0</v>
      </c>
      <c r="I33" s="24">
        <v>0</v>
      </c>
    </row>
    <row r="34" spans="1:9" ht="12.75" customHeight="1" x14ac:dyDescent="0.2">
      <c r="A34" s="356" t="s">
        <v>234</v>
      </c>
      <c r="B34" s="356"/>
      <c r="C34" s="356"/>
      <c r="D34" s="356"/>
      <c r="E34" s="356"/>
      <c r="F34" s="356"/>
      <c r="G34" s="17">
        <v>26</v>
      </c>
      <c r="H34" s="24">
        <v>0</v>
      </c>
      <c r="I34" s="24">
        <v>-1734</v>
      </c>
    </row>
    <row r="35" spans="1:9" ht="25.9" customHeight="1" x14ac:dyDescent="0.2">
      <c r="A35" s="357" t="s">
        <v>405</v>
      </c>
      <c r="B35" s="357"/>
      <c r="C35" s="357"/>
      <c r="D35" s="357"/>
      <c r="E35" s="357"/>
      <c r="F35" s="357"/>
      <c r="G35" s="53">
        <v>27</v>
      </c>
      <c r="H35" s="57">
        <f>SUM(H30:H34)</f>
        <v>-11280234</v>
      </c>
      <c r="I35" s="57">
        <f>SUM(I30:I34)</f>
        <v>-53875136</v>
      </c>
    </row>
    <row r="36" spans="1:9" ht="28.15" customHeight="1" x14ac:dyDescent="0.2">
      <c r="A36" s="362" t="s">
        <v>406</v>
      </c>
      <c r="B36" s="362"/>
      <c r="C36" s="362"/>
      <c r="D36" s="362"/>
      <c r="E36" s="362"/>
      <c r="F36" s="362"/>
      <c r="G36" s="54">
        <v>28</v>
      </c>
      <c r="H36" s="58">
        <f>H29+H35</f>
        <v>-6106361</v>
      </c>
      <c r="I36" s="58">
        <f>I29+I35</f>
        <v>-14308766</v>
      </c>
    </row>
    <row r="37" spans="1:9" x14ac:dyDescent="0.2">
      <c r="A37" s="359" t="s">
        <v>204</v>
      </c>
      <c r="B37" s="360"/>
      <c r="C37" s="360"/>
      <c r="D37" s="360"/>
      <c r="E37" s="360"/>
      <c r="F37" s="360"/>
      <c r="G37" s="360">
        <v>0</v>
      </c>
      <c r="H37" s="360"/>
      <c r="I37" s="361"/>
    </row>
    <row r="38" spans="1:9" ht="12.75" customHeight="1" x14ac:dyDescent="0.2">
      <c r="A38" s="358" t="s">
        <v>235</v>
      </c>
      <c r="B38" s="358"/>
      <c r="C38" s="358"/>
      <c r="D38" s="358"/>
      <c r="E38" s="358"/>
      <c r="F38" s="358"/>
      <c r="G38" s="16">
        <v>29</v>
      </c>
      <c r="H38" s="23">
        <v>0</v>
      </c>
      <c r="I38" s="23">
        <v>0</v>
      </c>
    </row>
    <row r="39" spans="1:9" ht="25.15" customHeight="1" x14ac:dyDescent="0.2">
      <c r="A39" s="355" t="s">
        <v>236</v>
      </c>
      <c r="B39" s="355"/>
      <c r="C39" s="355"/>
      <c r="D39" s="355"/>
      <c r="E39" s="355"/>
      <c r="F39" s="355"/>
      <c r="G39" s="17">
        <v>30</v>
      </c>
      <c r="H39" s="24">
        <v>0</v>
      </c>
      <c r="I39" s="24">
        <v>0</v>
      </c>
    </row>
    <row r="40" spans="1:9" ht="12.75" customHeight="1" x14ac:dyDescent="0.2">
      <c r="A40" s="355" t="s">
        <v>237</v>
      </c>
      <c r="B40" s="355"/>
      <c r="C40" s="355"/>
      <c r="D40" s="355"/>
      <c r="E40" s="355"/>
      <c r="F40" s="355"/>
      <c r="G40" s="17">
        <v>31</v>
      </c>
      <c r="H40" s="24">
        <v>2180403</v>
      </c>
      <c r="I40" s="24">
        <v>13076470</v>
      </c>
    </row>
    <row r="41" spans="1:9" ht="12.75" customHeight="1" x14ac:dyDescent="0.2">
      <c r="A41" s="355" t="s">
        <v>238</v>
      </c>
      <c r="B41" s="355"/>
      <c r="C41" s="355"/>
      <c r="D41" s="355"/>
      <c r="E41" s="355"/>
      <c r="F41" s="355"/>
      <c r="G41" s="17">
        <v>32</v>
      </c>
      <c r="H41" s="24">
        <v>324518</v>
      </c>
      <c r="I41" s="24">
        <v>264077</v>
      </c>
    </row>
    <row r="42" spans="1:9" ht="25.9" customHeight="1" x14ac:dyDescent="0.2">
      <c r="A42" s="357" t="s">
        <v>407</v>
      </c>
      <c r="B42" s="357"/>
      <c r="C42" s="357"/>
      <c r="D42" s="357"/>
      <c r="E42" s="357"/>
      <c r="F42" s="357"/>
      <c r="G42" s="53">
        <v>33</v>
      </c>
      <c r="H42" s="57">
        <f>H41+H40+H39+H38</f>
        <v>2504921</v>
      </c>
      <c r="I42" s="57">
        <f>I41+I40+I39+I38</f>
        <v>13340547</v>
      </c>
    </row>
    <row r="43" spans="1:9" ht="24.6" customHeight="1" x14ac:dyDescent="0.2">
      <c r="A43" s="355" t="s">
        <v>239</v>
      </c>
      <c r="B43" s="355"/>
      <c r="C43" s="355"/>
      <c r="D43" s="355"/>
      <c r="E43" s="355"/>
      <c r="F43" s="355"/>
      <c r="G43" s="17">
        <v>34</v>
      </c>
      <c r="H43" s="24">
        <v>-11295901</v>
      </c>
      <c r="I43" s="24">
        <v>-11919655</v>
      </c>
    </row>
    <row r="44" spans="1:9" ht="12.75" customHeight="1" x14ac:dyDescent="0.2">
      <c r="A44" s="355" t="s">
        <v>240</v>
      </c>
      <c r="B44" s="355"/>
      <c r="C44" s="355"/>
      <c r="D44" s="355"/>
      <c r="E44" s="355"/>
      <c r="F44" s="355"/>
      <c r="G44" s="17">
        <v>35</v>
      </c>
      <c r="H44" s="24">
        <v>-3576</v>
      </c>
      <c r="I44" s="24">
        <v>0</v>
      </c>
    </row>
    <row r="45" spans="1:9" ht="12.75" customHeight="1" x14ac:dyDescent="0.2">
      <c r="A45" s="355" t="s">
        <v>241</v>
      </c>
      <c r="B45" s="355"/>
      <c r="C45" s="355"/>
      <c r="D45" s="355"/>
      <c r="E45" s="355"/>
      <c r="F45" s="355"/>
      <c r="G45" s="17">
        <v>36</v>
      </c>
      <c r="H45" s="24">
        <v>-386594</v>
      </c>
      <c r="I45" s="24">
        <v>-395974</v>
      </c>
    </row>
    <row r="46" spans="1:9" ht="21" customHeight="1" x14ac:dyDescent="0.2">
      <c r="A46" s="355" t="s">
        <v>242</v>
      </c>
      <c r="B46" s="355"/>
      <c r="C46" s="355"/>
      <c r="D46" s="355"/>
      <c r="E46" s="355"/>
      <c r="F46" s="355"/>
      <c r="G46" s="17">
        <v>37</v>
      </c>
      <c r="H46" s="24">
        <v>0</v>
      </c>
      <c r="I46" s="24">
        <v>0</v>
      </c>
    </row>
    <row r="47" spans="1:9" ht="12.75" customHeight="1" x14ac:dyDescent="0.2">
      <c r="A47" s="355" t="s">
        <v>243</v>
      </c>
      <c r="B47" s="355"/>
      <c r="C47" s="355"/>
      <c r="D47" s="355"/>
      <c r="E47" s="355"/>
      <c r="F47" s="355"/>
      <c r="G47" s="17">
        <v>38</v>
      </c>
      <c r="H47" s="24">
        <v>-1979283</v>
      </c>
      <c r="I47" s="24">
        <v>-6038940</v>
      </c>
    </row>
    <row r="48" spans="1:9" ht="22.9" customHeight="1" x14ac:dyDescent="0.2">
      <c r="A48" s="357" t="s">
        <v>408</v>
      </c>
      <c r="B48" s="357"/>
      <c r="C48" s="357"/>
      <c r="D48" s="357"/>
      <c r="E48" s="357"/>
      <c r="F48" s="357"/>
      <c r="G48" s="53">
        <v>39</v>
      </c>
      <c r="H48" s="57">
        <f>H47+H46+H45+H44+H43</f>
        <v>-13665354</v>
      </c>
      <c r="I48" s="57">
        <f>I47+I46+I45+I44+I43</f>
        <v>-18354569</v>
      </c>
    </row>
    <row r="49" spans="1:9" ht="25.9" customHeight="1" x14ac:dyDescent="0.2">
      <c r="A49" s="368" t="s">
        <v>443</v>
      </c>
      <c r="B49" s="368"/>
      <c r="C49" s="368"/>
      <c r="D49" s="368"/>
      <c r="E49" s="368"/>
      <c r="F49" s="368"/>
      <c r="G49" s="53">
        <v>40</v>
      </c>
      <c r="H49" s="57">
        <f>H48+H42</f>
        <v>-11160433</v>
      </c>
      <c r="I49" s="57">
        <f>I48+I42</f>
        <v>-5014022</v>
      </c>
    </row>
    <row r="50" spans="1:9" ht="12.75" customHeight="1" x14ac:dyDescent="0.2">
      <c r="A50" s="356" t="s">
        <v>244</v>
      </c>
      <c r="B50" s="356"/>
      <c r="C50" s="356"/>
      <c r="D50" s="356"/>
      <c r="E50" s="356"/>
      <c r="F50" s="356"/>
      <c r="G50" s="17">
        <v>41</v>
      </c>
      <c r="H50" s="24">
        <v>-138115</v>
      </c>
      <c r="I50" s="24">
        <v>-288865</v>
      </c>
    </row>
    <row r="51" spans="1:9" ht="25.9" customHeight="1" x14ac:dyDescent="0.2">
      <c r="A51" s="368" t="s">
        <v>409</v>
      </c>
      <c r="B51" s="368"/>
      <c r="C51" s="368"/>
      <c r="D51" s="368"/>
      <c r="E51" s="368"/>
      <c r="F51" s="368"/>
      <c r="G51" s="53">
        <v>42</v>
      </c>
      <c r="H51" s="57">
        <f>H21+H36+H49+H50</f>
        <v>25595510</v>
      </c>
      <c r="I51" s="57">
        <f>I21+I36+I49+I50</f>
        <v>41040044</v>
      </c>
    </row>
    <row r="52" spans="1:9" ht="12.75" customHeight="1" x14ac:dyDescent="0.2">
      <c r="A52" s="372" t="s">
        <v>218</v>
      </c>
      <c r="B52" s="372"/>
      <c r="C52" s="372"/>
      <c r="D52" s="372"/>
      <c r="E52" s="372"/>
      <c r="F52" s="372"/>
      <c r="G52" s="17">
        <v>43</v>
      </c>
      <c r="H52" s="24">
        <v>57262703</v>
      </c>
      <c r="I52" s="24">
        <v>153823741</v>
      </c>
    </row>
    <row r="53" spans="1:9" ht="31.9" customHeight="1" x14ac:dyDescent="0.2">
      <c r="A53" s="367" t="s">
        <v>410</v>
      </c>
      <c r="B53" s="367"/>
      <c r="C53" s="367"/>
      <c r="D53" s="367"/>
      <c r="E53" s="367"/>
      <c r="F53" s="367"/>
      <c r="G53" s="55">
        <v>44</v>
      </c>
      <c r="H53" s="59">
        <f>H52+H51</f>
        <v>82858213</v>
      </c>
      <c r="I53" s="59">
        <f>I52+I51</f>
        <v>194863785</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17" activePane="bottomRight" state="frozen"/>
      <selection pane="topRight" activeCell="G1" sqref="G1"/>
      <selection pane="bottomLeft" activeCell="A7" sqref="A7"/>
      <selection pane="bottomRight" activeCell="U57" sqref="U5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3" t="s">
        <v>245</v>
      </c>
      <c r="B1" s="374"/>
      <c r="C1" s="374"/>
      <c r="D1" s="374"/>
      <c r="E1" s="374"/>
      <c r="F1" s="374"/>
      <c r="G1" s="374"/>
      <c r="H1" s="374"/>
      <c r="I1" s="374"/>
      <c r="J1" s="374"/>
      <c r="K1" s="26"/>
    </row>
    <row r="2" spans="1:25" ht="15.75" x14ac:dyDescent="0.2">
      <c r="A2" s="2"/>
      <c r="B2" s="3"/>
      <c r="C2" s="375" t="s">
        <v>246</v>
      </c>
      <c r="D2" s="375"/>
      <c r="E2" s="9">
        <v>45292</v>
      </c>
      <c r="F2" s="4" t="s">
        <v>0</v>
      </c>
      <c r="G2" s="9">
        <v>45382</v>
      </c>
      <c r="H2" s="27"/>
      <c r="I2" s="27"/>
      <c r="J2" s="27"/>
      <c r="K2" s="26"/>
      <c r="X2" s="28" t="s">
        <v>446</v>
      </c>
    </row>
    <row r="3" spans="1:25" ht="13.5" customHeight="1" thickBot="1" x14ac:dyDescent="0.25">
      <c r="A3" s="378" t="s">
        <v>247</v>
      </c>
      <c r="B3" s="379"/>
      <c r="C3" s="379"/>
      <c r="D3" s="379"/>
      <c r="E3" s="379"/>
      <c r="F3" s="379"/>
      <c r="G3" s="382" t="s">
        <v>3</v>
      </c>
      <c r="H3" s="384" t="s">
        <v>248</v>
      </c>
      <c r="I3" s="384"/>
      <c r="J3" s="384"/>
      <c r="K3" s="384"/>
      <c r="L3" s="384"/>
      <c r="M3" s="384"/>
      <c r="N3" s="384"/>
      <c r="O3" s="384"/>
      <c r="P3" s="384"/>
      <c r="Q3" s="384"/>
      <c r="R3" s="384"/>
      <c r="S3" s="384"/>
      <c r="T3" s="384"/>
      <c r="U3" s="384"/>
      <c r="V3" s="384"/>
      <c r="W3" s="384"/>
      <c r="X3" s="384" t="s">
        <v>249</v>
      </c>
      <c r="Y3" s="386" t="s">
        <v>250</v>
      </c>
    </row>
    <row r="4" spans="1:25" ht="90.75" thickBot="1" x14ac:dyDescent="0.25">
      <c r="A4" s="380"/>
      <c r="B4" s="381"/>
      <c r="C4" s="381"/>
      <c r="D4" s="381"/>
      <c r="E4" s="381"/>
      <c r="F4" s="381"/>
      <c r="G4" s="383"/>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85"/>
      <c r="Y4" s="387"/>
    </row>
    <row r="5" spans="1:25" ht="22.5" x14ac:dyDescent="0.2">
      <c r="A5" s="388">
        <v>1</v>
      </c>
      <c r="B5" s="389"/>
      <c r="C5" s="389"/>
      <c r="D5" s="389"/>
      <c r="E5" s="389"/>
      <c r="F5" s="3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90" t="s">
        <v>264</v>
      </c>
      <c r="B6" s="390"/>
      <c r="C6" s="390"/>
      <c r="D6" s="390"/>
      <c r="E6" s="390"/>
      <c r="F6" s="390"/>
      <c r="G6" s="390"/>
      <c r="H6" s="390"/>
      <c r="I6" s="390"/>
      <c r="J6" s="390"/>
      <c r="K6" s="390"/>
      <c r="L6" s="390"/>
      <c r="M6" s="390"/>
      <c r="N6" s="391"/>
      <c r="O6" s="391"/>
      <c r="P6" s="391"/>
      <c r="Q6" s="391"/>
      <c r="R6" s="391"/>
      <c r="S6" s="391"/>
      <c r="T6" s="391"/>
      <c r="U6" s="391"/>
      <c r="V6" s="391"/>
      <c r="W6" s="391"/>
      <c r="X6" s="391"/>
      <c r="Y6" s="392"/>
    </row>
    <row r="7" spans="1:25" x14ac:dyDescent="0.2">
      <c r="A7" s="393" t="s">
        <v>298</v>
      </c>
      <c r="B7" s="393"/>
      <c r="C7" s="393"/>
      <c r="D7" s="393"/>
      <c r="E7" s="393"/>
      <c r="F7" s="393"/>
      <c r="G7" s="6">
        <v>1</v>
      </c>
      <c r="H7" s="33">
        <v>160448063</v>
      </c>
      <c r="I7" s="33">
        <v>95505</v>
      </c>
      <c r="J7" s="33">
        <v>9662202</v>
      </c>
      <c r="K7" s="33">
        <v>4526798</v>
      </c>
      <c r="L7" s="33">
        <v>2051700</v>
      </c>
      <c r="M7" s="33">
        <v>67872168</v>
      </c>
      <c r="N7" s="33">
        <v>31861678</v>
      </c>
      <c r="O7" s="33">
        <v>0</v>
      </c>
      <c r="P7" s="33">
        <v>0</v>
      </c>
      <c r="Q7" s="33">
        <v>0</v>
      </c>
      <c r="R7" s="33">
        <v>0</v>
      </c>
      <c r="S7" s="33">
        <v>0</v>
      </c>
      <c r="T7" s="33">
        <v>-16144</v>
      </c>
      <c r="U7" s="33">
        <v>58812800</v>
      </c>
      <c r="V7" s="33">
        <v>34555177</v>
      </c>
      <c r="W7" s="34">
        <f>H7+I7+J7+K7-L7+M7+N7+O7+P7+Q7+R7+U7+V7+S7+T7</f>
        <v>365766547</v>
      </c>
      <c r="X7" s="33">
        <v>94701987</v>
      </c>
      <c r="Y7" s="34">
        <f>W7+X7</f>
        <v>460468534</v>
      </c>
    </row>
    <row r="8" spans="1:25" x14ac:dyDescent="0.2">
      <c r="A8" s="376" t="s">
        <v>265</v>
      </c>
      <c r="B8" s="376"/>
      <c r="C8" s="376"/>
      <c r="D8" s="376"/>
      <c r="E8" s="376"/>
      <c r="F8" s="376"/>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6" t="s">
        <v>266</v>
      </c>
      <c r="B9" s="376"/>
      <c r="C9" s="376"/>
      <c r="D9" s="376"/>
      <c r="E9" s="376"/>
      <c r="F9" s="376"/>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77" t="s">
        <v>299</v>
      </c>
      <c r="B10" s="377"/>
      <c r="C10" s="377"/>
      <c r="D10" s="377"/>
      <c r="E10" s="377"/>
      <c r="F10" s="377"/>
      <c r="G10" s="7">
        <v>4</v>
      </c>
      <c r="H10" s="34">
        <f>H7+H8+H9</f>
        <v>160448063</v>
      </c>
      <c r="I10" s="34">
        <f t="shared" ref="I10:Y10" si="2">I7+I8+I9</f>
        <v>95505</v>
      </c>
      <c r="J10" s="34">
        <f t="shared" si="2"/>
        <v>9662202</v>
      </c>
      <c r="K10" s="34">
        <f>K7+K8+K9</f>
        <v>4526798</v>
      </c>
      <c r="L10" s="34">
        <f t="shared" si="2"/>
        <v>2051700</v>
      </c>
      <c r="M10" s="34">
        <f t="shared" si="2"/>
        <v>67872168</v>
      </c>
      <c r="N10" s="34">
        <f t="shared" si="2"/>
        <v>31861678</v>
      </c>
      <c r="O10" s="34">
        <f t="shared" si="2"/>
        <v>0</v>
      </c>
      <c r="P10" s="34">
        <f t="shared" si="2"/>
        <v>0</v>
      </c>
      <c r="Q10" s="34">
        <f t="shared" si="2"/>
        <v>0</v>
      </c>
      <c r="R10" s="34">
        <f t="shared" si="2"/>
        <v>0</v>
      </c>
      <c r="S10" s="34">
        <f t="shared" si="2"/>
        <v>0</v>
      </c>
      <c r="T10" s="34">
        <f t="shared" si="2"/>
        <v>-16144</v>
      </c>
      <c r="U10" s="34">
        <f t="shared" si="2"/>
        <v>58812800</v>
      </c>
      <c r="V10" s="34">
        <f t="shared" si="2"/>
        <v>34555177</v>
      </c>
      <c r="W10" s="34">
        <f t="shared" si="2"/>
        <v>365766547</v>
      </c>
      <c r="X10" s="34">
        <f t="shared" si="2"/>
        <v>94701987</v>
      </c>
      <c r="Y10" s="34">
        <f t="shared" si="2"/>
        <v>460468534</v>
      </c>
    </row>
    <row r="11" spans="1:25" x14ac:dyDescent="0.2">
      <c r="A11" s="376" t="s">
        <v>267</v>
      </c>
      <c r="B11" s="376"/>
      <c r="C11" s="376"/>
      <c r="D11" s="376"/>
      <c r="E11" s="376"/>
      <c r="F11" s="376"/>
      <c r="G11" s="6">
        <v>5</v>
      </c>
      <c r="H11" s="35">
        <v>0</v>
      </c>
      <c r="I11" s="35">
        <v>0</v>
      </c>
      <c r="J11" s="35">
        <v>0</v>
      </c>
      <c r="K11" s="35">
        <v>0</v>
      </c>
      <c r="L11" s="35">
        <v>0</v>
      </c>
      <c r="M11" s="35">
        <v>0</v>
      </c>
      <c r="N11" s="35">
        <v>0</v>
      </c>
      <c r="O11" s="35">
        <v>0</v>
      </c>
      <c r="P11" s="35">
        <v>0</v>
      </c>
      <c r="Q11" s="35">
        <v>0</v>
      </c>
      <c r="R11" s="35">
        <v>0</v>
      </c>
      <c r="S11" s="33">
        <v>0</v>
      </c>
      <c r="T11" s="33">
        <v>0</v>
      </c>
      <c r="U11" s="35">
        <v>0</v>
      </c>
      <c r="V11" s="33">
        <v>46328381</v>
      </c>
      <c r="W11" s="34">
        <f t="shared" ref="W11:W29" si="3">H11+I11+J11+K11-L11+M11+N11+O11+P11+Q11+R11+U11+V11+S11+T11</f>
        <v>46328381</v>
      </c>
      <c r="X11" s="33">
        <v>24574007</v>
      </c>
      <c r="Y11" s="34">
        <f t="shared" ref="Y11:Y29" si="4">W11+X11</f>
        <v>70902388</v>
      </c>
    </row>
    <row r="12" spans="1:25" x14ac:dyDescent="0.2">
      <c r="A12" s="376" t="s">
        <v>268</v>
      </c>
      <c r="B12" s="376"/>
      <c r="C12" s="376"/>
      <c r="D12" s="376"/>
      <c r="E12" s="376"/>
      <c r="F12" s="376"/>
      <c r="G12" s="6">
        <v>6</v>
      </c>
      <c r="H12" s="35">
        <v>0</v>
      </c>
      <c r="I12" s="35">
        <v>0</v>
      </c>
      <c r="J12" s="35">
        <v>0</v>
      </c>
      <c r="K12" s="35">
        <v>0</v>
      </c>
      <c r="L12" s="35">
        <v>0</v>
      </c>
      <c r="M12" s="35">
        <v>0</v>
      </c>
      <c r="N12" s="33">
        <v>0</v>
      </c>
      <c r="O12" s="35">
        <v>0</v>
      </c>
      <c r="P12" s="35">
        <v>0</v>
      </c>
      <c r="Q12" s="35">
        <v>0</v>
      </c>
      <c r="R12" s="35">
        <v>0</v>
      </c>
      <c r="S12" s="33">
        <v>0</v>
      </c>
      <c r="T12" s="33">
        <v>-189630</v>
      </c>
      <c r="U12" s="35">
        <v>0</v>
      </c>
      <c r="V12" s="35">
        <v>0</v>
      </c>
      <c r="W12" s="34">
        <f t="shared" si="3"/>
        <v>-189630</v>
      </c>
      <c r="X12" s="33">
        <v>-253465</v>
      </c>
      <c r="Y12" s="34">
        <f t="shared" si="4"/>
        <v>-443095</v>
      </c>
    </row>
    <row r="13" spans="1:25" ht="26.25" customHeight="1" x14ac:dyDescent="0.2">
      <c r="A13" s="376" t="s">
        <v>269</v>
      </c>
      <c r="B13" s="376"/>
      <c r="C13" s="376"/>
      <c r="D13" s="376"/>
      <c r="E13" s="376"/>
      <c r="F13" s="376"/>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6" t="s">
        <v>417</v>
      </c>
      <c r="B14" s="376"/>
      <c r="C14" s="376"/>
      <c r="D14" s="376"/>
      <c r="E14" s="376"/>
      <c r="F14" s="376"/>
      <c r="G14" s="6">
        <v>8</v>
      </c>
      <c r="H14" s="35">
        <v>0</v>
      </c>
      <c r="I14" s="35">
        <v>0</v>
      </c>
      <c r="J14" s="35">
        <v>0</v>
      </c>
      <c r="K14" s="35">
        <v>0</v>
      </c>
      <c r="L14" s="35">
        <v>0</v>
      </c>
      <c r="M14" s="35">
        <v>0</v>
      </c>
      <c r="N14" s="35">
        <v>0</v>
      </c>
      <c r="O14" s="35">
        <v>0</v>
      </c>
      <c r="P14" s="33">
        <v>830229</v>
      </c>
      <c r="Q14" s="35">
        <v>0</v>
      </c>
      <c r="R14" s="35">
        <v>0</v>
      </c>
      <c r="S14" s="33">
        <v>0</v>
      </c>
      <c r="T14" s="33">
        <v>0</v>
      </c>
      <c r="U14" s="33">
        <v>0</v>
      </c>
      <c r="V14" s="33">
        <v>0</v>
      </c>
      <c r="W14" s="34">
        <f t="shared" si="3"/>
        <v>830229</v>
      </c>
      <c r="X14" s="33">
        <v>744261</v>
      </c>
      <c r="Y14" s="34">
        <f t="shared" si="4"/>
        <v>1574490</v>
      </c>
    </row>
    <row r="15" spans="1:25" x14ac:dyDescent="0.2">
      <c r="A15" s="376" t="s">
        <v>270</v>
      </c>
      <c r="B15" s="376"/>
      <c r="C15" s="376"/>
      <c r="D15" s="376"/>
      <c r="E15" s="376"/>
      <c r="F15" s="376"/>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6" t="s">
        <v>271</v>
      </c>
      <c r="B16" s="376"/>
      <c r="C16" s="376"/>
      <c r="D16" s="376"/>
      <c r="E16" s="376"/>
      <c r="F16" s="376"/>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6" t="s">
        <v>272</v>
      </c>
      <c r="B17" s="376"/>
      <c r="C17" s="376"/>
      <c r="D17" s="376"/>
      <c r="E17" s="376"/>
      <c r="F17" s="376"/>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6" t="s">
        <v>273</v>
      </c>
      <c r="B18" s="376"/>
      <c r="C18" s="376"/>
      <c r="D18" s="376"/>
      <c r="E18" s="376"/>
      <c r="F18" s="376"/>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6" t="s">
        <v>274</v>
      </c>
      <c r="B19" s="376"/>
      <c r="C19" s="376"/>
      <c r="D19" s="376"/>
      <c r="E19" s="376"/>
      <c r="F19" s="376"/>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6534342</v>
      </c>
      <c r="Y19" s="34">
        <f t="shared" si="4"/>
        <v>6534342</v>
      </c>
    </row>
    <row r="20" spans="1:25" x14ac:dyDescent="0.2">
      <c r="A20" s="376" t="s">
        <v>275</v>
      </c>
      <c r="B20" s="376"/>
      <c r="C20" s="376"/>
      <c r="D20" s="376"/>
      <c r="E20" s="376"/>
      <c r="F20" s="376"/>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6" t="s">
        <v>418</v>
      </c>
      <c r="B21" s="376"/>
      <c r="C21" s="376"/>
      <c r="D21" s="376"/>
      <c r="E21" s="376"/>
      <c r="F21" s="376"/>
      <c r="G21" s="6">
        <v>15</v>
      </c>
      <c r="H21" s="33">
        <v>-976684</v>
      </c>
      <c r="I21" s="33">
        <v>976684</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6" t="s">
        <v>419</v>
      </c>
      <c r="B22" s="376"/>
      <c r="C22" s="376"/>
      <c r="D22" s="376"/>
      <c r="E22" s="376"/>
      <c r="F22" s="376"/>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6" t="s">
        <v>420</v>
      </c>
      <c r="B23" s="376"/>
      <c r="C23" s="376"/>
      <c r="D23" s="376"/>
      <c r="E23" s="376"/>
      <c r="F23" s="376"/>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6" t="s">
        <v>276</v>
      </c>
      <c r="B24" s="376"/>
      <c r="C24" s="376"/>
      <c r="D24" s="376"/>
      <c r="E24" s="376"/>
      <c r="F24" s="376"/>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6" t="s">
        <v>421</v>
      </c>
      <c r="B25" s="376"/>
      <c r="C25" s="376"/>
      <c r="D25" s="376"/>
      <c r="E25" s="376"/>
      <c r="F25" s="376"/>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6" t="s">
        <v>429</v>
      </c>
      <c r="B26" s="376"/>
      <c r="C26" s="376"/>
      <c r="D26" s="376"/>
      <c r="E26" s="376"/>
      <c r="F26" s="376"/>
      <c r="G26" s="6">
        <v>20</v>
      </c>
      <c r="H26" s="33">
        <v>0</v>
      </c>
      <c r="I26" s="33">
        <v>0</v>
      </c>
      <c r="J26" s="33">
        <v>0</v>
      </c>
      <c r="K26" s="33">
        <v>0</v>
      </c>
      <c r="L26" s="33">
        <v>0</v>
      </c>
      <c r="M26" s="33">
        <v>0</v>
      </c>
      <c r="N26" s="33">
        <v>0</v>
      </c>
      <c r="O26" s="33">
        <v>0</v>
      </c>
      <c r="P26" s="33">
        <v>0</v>
      </c>
      <c r="Q26" s="33">
        <v>0</v>
      </c>
      <c r="R26" s="33">
        <v>0</v>
      </c>
      <c r="S26" s="33">
        <v>0</v>
      </c>
      <c r="T26" s="33">
        <v>0</v>
      </c>
      <c r="U26" s="33">
        <v>-5092280</v>
      </c>
      <c r="V26" s="33">
        <v>0</v>
      </c>
      <c r="W26" s="34">
        <f t="shared" si="3"/>
        <v>-5092280</v>
      </c>
      <c r="X26" s="33">
        <v>-3812002</v>
      </c>
      <c r="Y26" s="34">
        <f t="shared" si="4"/>
        <v>-8904282</v>
      </c>
    </row>
    <row r="27" spans="1:25" ht="12.75" customHeight="1" x14ac:dyDescent="0.2">
      <c r="A27" s="376" t="s">
        <v>422</v>
      </c>
      <c r="B27" s="376"/>
      <c r="C27" s="376"/>
      <c r="D27" s="376"/>
      <c r="E27" s="376"/>
      <c r="F27" s="376"/>
      <c r="G27" s="6">
        <v>21</v>
      </c>
      <c r="H27" s="33">
        <v>0</v>
      </c>
      <c r="I27" s="33">
        <v>0</v>
      </c>
      <c r="J27" s="33">
        <v>0</v>
      </c>
      <c r="K27" s="33">
        <v>-19507</v>
      </c>
      <c r="L27" s="33">
        <v>-19507</v>
      </c>
      <c r="M27" s="33">
        <v>0</v>
      </c>
      <c r="N27" s="33">
        <v>0</v>
      </c>
      <c r="O27" s="33">
        <v>0</v>
      </c>
      <c r="P27" s="33">
        <v>0</v>
      </c>
      <c r="Q27" s="33">
        <v>0</v>
      </c>
      <c r="R27" s="33">
        <v>0</v>
      </c>
      <c r="S27" s="33">
        <v>0</v>
      </c>
      <c r="T27" s="33">
        <v>0</v>
      </c>
      <c r="U27" s="33">
        <v>-1424931</v>
      </c>
      <c r="V27" s="33">
        <v>0</v>
      </c>
      <c r="W27" s="34">
        <f t="shared" si="3"/>
        <v>-1424931</v>
      </c>
      <c r="X27" s="33">
        <v>2266186</v>
      </c>
      <c r="Y27" s="34">
        <f t="shared" si="4"/>
        <v>841255</v>
      </c>
    </row>
    <row r="28" spans="1:25" ht="12.75" customHeight="1" x14ac:dyDescent="0.2">
      <c r="A28" s="376" t="s">
        <v>423</v>
      </c>
      <c r="B28" s="376"/>
      <c r="C28" s="376"/>
      <c r="D28" s="376"/>
      <c r="E28" s="376"/>
      <c r="F28" s="376"/>
      <c r="G28" s="6">
        <v>22</v>
      </c>
      <c r="H28" s="33">
        <v>0</v>
      </c>
      <c r="I28" s="33">
        <v>0</v>
      </c>
      <c r="J28" s="33">
        <v>64414</v>
      </c>
      <c r="K28" s="33">
        <v>0</v>
      </c>
      <c r="L28" s="33">
        <v>0</v>
      </c>
      <c r="M28" s="33">
        <v>-2002735</v>
      </c>
      <c r="N28" s="33">
        <v>-3295263</v>
      </c>
      <c r="O28" s="33">
        <v>0</v>
      </c>
      <c r="P28" s="33">
        <v>0</v>
      </c>
      <c r="Q28" s="33">
        <v>0</v>
      </c>
      <c r="R28" s="33">
        <v>0</v>
      </c>
      <c r="S28" s="33">
        <v>0</v>
      </c>
      <c r="T28" s="33">
        <v>0</v>
      </c>
      <c r="U28" s="33">
        <v>39788761</v>
      </c>
      <c r="V28" s="33">
        <v>-34555177</v>
      </c>
      <c r="W28" s="34">
        <f t="shared" si="3"/>
        <v>0</v>
      </c>
      <c r="X28" s="33">
        <v>0</v>
      </c>
      <c r="Y28" s="34">
        <f t="shared" si="4"/>
        <v>0</v>
      </c>
    </row>
    <row r="29" spans="1:25" ht="12.75" customHeight="1" x14ac:dyDescent="0.2">
      <c r="A29" s="376" t="s">
        <v>424</v>
      </c>
      <c r="B29" s="376"/>
      <c r="C29" s="376"/>
      <c r="D29" s="376"/>
      <c r="E29" s="376"/>
      <c r="F29" s="376"/>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94" t="s">
        <v>425</v>
      </c>
      <c r="B30" s="394"/>
      <c r="C30" s="394"/>
      <c r="D30" s="394"/>
      <c r="E30" s="394"/>
      <c r="F30" s="394"/>
      <c r="G30" s="8">
        <v>24</v>
      </c>
      <c r="H30" s="36">
        <f>SUM(H10:H29)</f>
        <v>159471379</v>
      </c>
      <c r="I30" s="36">
        <f t="shared" ref="I30:Y30" si="5">SUM(I10:I29)</f>
        <v>1072189</v>
      </c>
      <c r="J30" s="36">
        <f t="shared" si="5"/>
        <v>9726616</v>
      </c>
      <c r="K30" s="36">
        <f t="shared" si="5"/>
        <v>4507291</v>
      </c>
      <c r="L30" s="36">
        <f t="shared" si="5"/>
        <v>2032193</v>
      </c>
      <c r="M30" s="36">
        <f t="shared" si="5"/>
        <v>65869433</v>
      </c>
      <c r="N30" s="36">
        <f t="shared" si="5"/>
        <v>28566415</v>
      </c>
      <c r="O30" s="36">
        <f t="shared" si="5"/>
        <v>0</v>
      </c>
      <c r="P30" s="36">
        <f t="shared" si="5"/>
        <v>830229</v>
      </c>
      <c r="Q30" s="36">
        <f t="shared" si="5"/>
        <v>0</v>
      </c>
      <c r="R30" s="36">
        <f t="shared" si="5"/>
        <v>0</v>
      </c>
      <c r="S30" s="36">
        <f t="shared" si="5"/>
        <v>0</v>
      </c>
      <c r="T30" s="36">
        <f t="shared" si="5"/>
        <v>-205774</v>
      </c>
      <c r="U30" s="36">
        <f t="shared" si="5"/>
        <v>92084350</v>
      </c>
      <c r="V30" s="36">
        <f t="shared" si="5"/>
        <v>46328381</v>
      </c>
      <c r="W30" s="36">
        <f t="shared" si="5"/>
        <v>406218316</v>
      </c>
      <c r="X30" s="36">
        <f t="shared" si="5"/>
        <v>124755316</v>
      </c>
      <c r="Y30" s="36">
        <f t="shared" si="5"/>
        <v>530973632</v>
      </c>
    </row>
    <row r="31" spans="1:25" x14ac:dyDescent="0.2">
      <c r="A31" s="395" t="s">
        <v>277</v>
      </c>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row>
    <row r="32" spans="1:25" ht="36.75" customHeight="1" x14ac:dyDescent="0.2">
      <c r="A32" s="397" t="s">
        <v>278</v>
      </c>
      <c r="B32" s="397"/>
      <c r="C32" s="397"/>
      <c r="D32" s="397"/>
      <c r="E32" s="397"/>
      <c r="F32" s="39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830229</v>
      </c>
      <c r="Q32" s="34">
        <f t="shared" si="6"/>
        <v>0</v>
      </c>
      <c r="R32" s="34">
        <f t="shared" si="6"/>
        <v>0</v>
      </c>
      <c r="S32" s="34">
        <f t="shared" ref="S32:T32" si="7">SUM(S12:S20)</f>
        <v>0</v>
      </c>
      <c r="T32" s="34">
        <f t="shared" si="7"/>
        <v>-189630</v>
      </c>
      <c r="U32" s="34">
        <f t="shared" si="6"/>
        <v>0</v>
      </c>
      <c r="V32" s="34">
        <f t="shared" si="6"/>
        <v>0</v>
      </c>
      <c r="W32" s="34">
        <f t="shared" si="6"/>
        <v>640599</v>
      </c>
      <c r="X32" s="34">
        <f t="shared" si="6"/>
        <v>7025138</v>
      </c>
      <c r="Y32" s="34">
        <f t="shared" si="6"/>
        <v>7665737</v>
      </c>
    </row>
    <row r="33" spans="1:25" ht="31.5" customHeight="1" x14ac:dyDescent="0.2">
      <c r="A33" s="397" t="s">
        <v>426</v>
      </c>
      <c r="B33" s="397"/>
      <c r="C33" s="397"/>
      <c r="D33" s="397"/>
      <c r="E33" s="397"/>
      <c r="F33" s="39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830229</v>
      </c>
      <c r="Q33" s="34">
        <f t="shared" si="8"/>
        <v>0</v>
      </c>
      <c r="R33" s="34">
        <f t="shared" si="8"/>
        <v>0</v>
      </c>
      <c r="S33" s="34">
        <f t="shared" ref="S33:T33" si="9">S11+S32</f>
        <v>0</v>
      </c>
      <c r="T33" s="34">
        <f t="shared" si="9"/>
        <v>-189630</v>
      </c>
      <c r="U33" s="34">
        <f t="shared" si="8"/>
        <v>0</v>
      </c>
      <c r="V33" s="34">
        <f t="shared" si="8"/>
        <v>46328381</v>
      </c>
      <c r="W33" s="34">
        <f t="shared" si="8"/>
        <v>46968980</v>
      </c>
      <c r="X33" s="34">
        <f t="shared" si="8"/>
        <v>31599145</v>
      </c>
      <c r="Y33" s="34">
        <f t="shared" si="8"/>
        <v>78568125</v>
      </c>
    </row>
    <row r="34" spans="1:25" ht="30.75" customHeight="1" x14ac:dyDescent="0.2">
      <c r="A34" s="398" t="s">
        <v>427</v>
      </c>
      <c r="B34" s="398"/>
      <c r="C34" s="398"/>
      <c r="D34" s="398"/>
      <c r="E34" s="398"/>
      <c r="F34" s="398"/>
      <c r="G34" s="8">
        <v>27</v>
      </c>
      <c r="H34" s="36">
        <f>SUM(H21:H29)</f>
        <v>-976684</v>
      </c>
      <c r="I34" s="36">
        <f t="shared" ref="I34:Y34" si="10">SUM(I21:I29)</f>
        <v>976684</v>
      </c>
      <c r="J34" s="36">
        <f t="shared" si="10"/>
        <v>64414</v>
      </c>
      <c r="K34" s="36">
        <f t="shared" si="10"/>
        <v>-19507</v>
      </c>
      <c r="L34" s="36">
        <f t="shared" si="10"/>
        <v>-19507</v>
      </c>
      <c r="M34" s="36">
        <f t="shared" si="10"/>
        <v>-2002735</v>
      </c>
      <c r="N34" s="36">
        <f t="shared" si="10"/>
        <v>-3295263</v>
      </c>
      <c r="O34" s="36">
        <f t="shared" si="10"/>
        <v>0</v>
      </c>
      <c r="P34" s="36">
        <f t="shared" si="10"/>
        <v>0</v>
      </c>
      <c r="Q34" s="36">
        <f t="shared" si="10"/>
        <v>0</v>
      </c>
      <c r="R34" s="36">
        <f t="shared" si="10"/>
        <v>0</v>
      </c>
      <c r="S34" s="36">
        <f t="shared" ref="S34:T34" si="11">SUM(S21:S29)</f>
        <v>0</v>
      </c>
      <c r="T34" s="36">
        <f t="shared" si="11"/>
        <v>0</v>
      </c>
      <c r="U34" s="36">
        <f t="shared" si="10"/>
        <v>33271550</v>
      </c>
      <c r="V34" s="36">
        <f t="shared" si="10"/>
        <v>-34555177</v>
      </c>
      <c r="W34" s="36">
        <f t="shared" si="10"/>
        <v>-6517211</v>
      </c>
      <c r="X34" s="36">
        <f t="shared" si="10"/>
        <v>-1545816</v>
      </c>
      <c r="Y34" s="36">
        <f t="shared" si="10"/>
        <v>-8063027</v>
      </c>
    </row>
    <row r="35" spans="1:25" x14ac:dyDescent="0.2">
      <c r="A35" s="395" t="s">
        <v>279</v>
      </c>
      <c r="B35" s="399"/>
      <c r="C35" s="399"/>
      <c r="D35" s="399"/>
      <c r="E35" s="399"/>
      <c r="F35" s="399"/>
      <c r="G35" s="399"/>
      <c r="H35" s="399"/>
      <c r="I35" s="399"/>
      <c r="J35" s="399"/>
      <c r="K35" s="399"/>
      <c r="L35" s="399"/>
      <c r="M35" s="399"/>
      <c r="N35" s="399"/>
      <c r="O35" s="399"/>
      <c r="P35" s="399"/>
      <c r="Q35" s="399"/>
      <c r="R35" s="399"/>
      <c r="S35" s="399"/>
      <c r="T35" s="399"/>
      <c r="U35" s="399"/>
      <c r="V35" s="399"/>
      <c r="W35" s="399"/>
      <c r="X35" s="399"/>
      <c r="Y35" s="399"/>
    </row>
    <row r="36" spans="1:25" ht="12.75" customHeight="1" x14ac:dyDescent="0.2">
      <c r="A36" s="393" t="s">
        <v>300</v>
      </c>
      <c r="B36" s="393"/>
      <c r="C36" s="393"/>
      <c r="D36" s="393"/>
      <c r="E36" s="393"/>
      <c r="F36" s="393"/>
      <c r="G36" s="6">
        <v>28</v>
      </c>
      <c r="H36" s="33">
        <v>159471379</v>
      </c>
      <c r="I36" s="33">
        <v>1072189</v>
      </c>
      <c r="J36" s="33">
        <v>9726616</v>
      </c>
      <c r="K36" s="33">
        <v>4507291</v>
      </c>
      <c r="L36" s="33">
        <v>2032193</v>
      </c>
      <c r="M36" s="33">
        <v>65869433</v>
      </c>
      <c r="N36" s="33">
        <v>28566415</v>
      </c>
      <c r="O36" s="33">
        <v>0</v>
      </c>
      <c r="P36" s="33">
        <v>830229</v>
      </c>
      <c r="Q36" s="33">
        <v>0</v>
      </c>
      <c r="R36" s="33">
        <v>0</v>
      </c>
      <c r="S36" s="33">
        <v>0</v>
      </c>
      <c r="T36" s="33">
        <v>-205774</v>
      </c>
      <c r="U36" s="33">
        <v>92084350</v>
      </c>
      <c r="V36" s="33">
        <v>46328381</v>
      </c>
      <c r="W36" s="37">
        <f>H36+I36+J36+K36-L36+M36+N36+O36+P36+Q36+R36+U36+V36+S36+T36</f>
        <v>406218316</v>
      </c>
      <c r="X36" s="33">
        <v>124755316</v>
      </c>
      <c r="Y36" s="37">
        <f t="shared" ref="Y36:Y38" si="12">W36+X36</f>
        <v>530973632</v>
      </c>
    </row>
    <row r="37" spans="1:25" ht="12.75" customHeight="1" x14ac:dyDescent="0.2">
      <c r="A37" s="376" t="s">
        <v>265</v>
      </c>
      <c r="B37" s="376"/>
      <c r="C37" s="376"/>
      <c r="D37" s="376"/>
      <c r="E37" s="376"/>
      <c r="F37" s="376"/>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6" t="s">
        <v>266</v>
      </c>
      <c r="B38" s="376"/>
      <c r="C38" s="376"/>
      <c r="D38" s="376"/>
      <c r="E38" s="376"/>
      <c r="F38" s="376"/>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77" t="s">
        <v>428</v>
      </c>
      <c r="B39" s="377"/>
      <c r="C39" s="377"/>
      <c r="D39" s="377"/>
      <c r="E39" s="377"/>
      <c r="F39" s="377"/>
      <c r="G39" s="7">
        <v>31</v>
      </c>
      <c r="H39" s="34">
        <f>H36+H37+H38</f>
        <v>159471379</v>
      </c>
      <c r="I39" s="34">
        <f t="shared" ref="I39:Y39" si="14">I36+I37+I38</f>
        <v>1072189</v>
      </c>
      <c r="J39" s="34">
        <f t="shared" si="14"/>
        <v>9726616</v>
      </c>
      <c r="K39" s="34">
        <f t="shared" si="14"/>
        <v>4507291</v>
      </c>
      <c r="L39" s="34">
        <f t="shared" si="14"/>
        <v>2032193</v>
      </c>
      <c r="M39" s="34">
        <f t="shared" si="14"/>
        <v>65869433</v>
      </c>
      <c r="N39" s="34">
        <f t="shared" si="14"/>
        <v>28566415</v>
      </c>
      <c r="O39" s="34">
        <f t="shared" si="14"/>
        <v>0</v>
      </c>
      <c r="P39" s="34">
        <f t="shared" si="14"/>
        <v>830229</v>
      </c>
      <c r="Q39" s="34">
        <f t="shared" si="14"/>
        <v>0</v>
      </c>
      <c r="R39" s="34">
        <f t="shared" si="14"/>
        <v>0</v>
      </c>
      <c r="S39" s="34">
        <f t="shared" si="14"/>
        <v>0</v>
      </c>
      <c r="T39" s="34">
        <f t="shared" si="14"/>
        <v>-205774</v>
      </c>
      <c r="U39" s="34">
        <f t="shared" si="14"/>
        <v>92084350</v>
      </c>
      <c r="V39" s="34">
        <f t="shared" si="14"/>
        <v>46328381</v>
      </c>
      <c r="W39" s="34">
        <f t="shared" si="14"/>
        <v>406218316</v>
      </c>
      <c r="X39" s="34">
        <f t="shared" si="14"/>
        <v>124755316</v>
      </c>
      <c r="Y39" s="34">
        <f t="shared" si="14"/>
        <v>530973632</v>
      </c>
    </row>
    <row r="40" spans="1:25" ht="12.75" customHeight="1" x14ac:dyDescent="0.2">
      <c r="A40" s="376" t="s">
        <v>267</v>
      </c>
      <c r="B40" s="376"/>
      <c r="C40" s="376"/>
      <c r="D40" s="376"/>
      <c r="E40" s="376"/>
      <c r="F40" s="376"/>
      <c r="G40" s="6">
        <v>32</v>
      </c>
      <c r="H40" s="35">
        <v>0</v>
      </c>
      <c r="I40" s="35">
        <v>0</v>
      </c>
      <c r="J40" s="35">
        <v>0</v>
      </c>
      <c r="K40" s="35">
        <v>0</v>
      </c>
      <c r="L40" s="35">
        <v>0</v>
      </c>
      <c r="M40" s="35">
        <v>0</v>
      </c>
      <c r="N40" s="35">
        <v>0</v>
      </c>
      <c r="O40" s="35">
        <v>0</v>
      </c>
      <c r="P40" s="35">
        <v>0</v>
      </c>
      <c r="Q40" s="35">
        <v>0</v>
      </c>
      <c r="R40" s="35">
        <v>0</v>
      </c>
      <c r="S40" s="33">
        <v>0</v>
      </c>
      <c r="T40" s="33">
        <v>0</v>
      </c>
      <c r="U40" s="35">
        <v>0</v>
      </c>
      <c r="V40" s="33">
        <v>15507421</v>
      </c>
      <c r="W40" s="37">
        <f t="shared" ref="W40:W58" si="15">H40+I40+J40+K40-L40+M40+N40+O40+P40+Q40+R40+U40+V40+S40+T40</f>
        <v>15507421</v>
      </c>
      <c r="X40" s="33">
        <v>12894309</v>
      </c>
      <c r="Y40" s="37">
        <f t="shared" ref="Y40:Y58" si="16">W40+X40</f>
        <v>28401730</v>
      </c>
    </row>
    <row r="41" spans="1:25" ht="12.75" customHeight="1" x14ac:dyDescent="0.2">
      <c r="A41" s="376" t="s">
        <v>268</v>
      </c>
      <c r="B41" s="376"/>
      <c r="C41" s="376"/>
      <c r="D41" s="376"/>
      <c r="E41" s="376"/>
      <c r="F41" s="376"/>
      <c r="G41" s="6">
        <v>33</v>
      </c>
      <c r="H41" s="35">
        <v>0</v>
      </c>
      <c r="I41" s="35">
        <v>0</v>
      </c>
      <c r="J41" s="35">
        <v>0</v>
      </c>
      <c r="K41" s="35">
        <v>0</v>
      </c>
      <c r="L41" s="35">
        <v>0</v>
      </c>
      <c r="M41" s="35">
        <v>0</v>
      </c>
      <c r="N41" s="33">
        <v>0</v>
      </c>
      <c r="O41" s="35">
        <v>0</v>
      </c>
      <c r="P41" s="35">
        <v>0</v>
      </c>
      <c r="Q41" s="35">
        <v>0</v>
      </c>
      <c r="R41" s="35">
        <v>0</v>
      </c>
      <c r="S41" s="33">
        <v>0</v>
      </c>
      <c r="T41" s="33">
        <v>161903</v>
      </c>
      <c r="U41" s="35">
        <v>0</v>
      </c>
      <c r="V41" s="35">
        <v>0</v>
      </c>
      <c r="W41" s="37">
        <f t="shared" si="15"/>
        <v>161903</v>
      </c>
      <c r="X41" s="33">
        <v>145139</v>
      </c>
      <c r="Y41" s="37">
        <f t="shared" si="16"/>
        <v>307042</v>
      </c>
    </row>
    <row r="42" spans="1:25" ht="27" customHeight="1" x14ac:dyDescent="0.2">
      <c r="A42" s="376" t="s">
        <v>280</v>
      </c>
      <c r="B42" s="376"/>
      <c r="C42" s="376"/>
      <c r="D42" s="376"/>
      <c r="E42" s="376"/>
      <c r="F42" s="376"/>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6" t="s">
        <v>417</v>
      </c>
      <c r="B43" s="376"/>
      <c r="C43" s="376"/>
      <c r="D43" s="376"/>
      <c r="E43" s="376"/>
      <c r="F43" s="376"/>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76" t="s">
        <v>270</v>
      </c>
      <c r="B44" s="376"/>
      <c r="C44" s="376"/>
      <c r="D44" s="376"/>
      <c r="E44" s="376"/>
      <c r="F44" s="376"/>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6" t="s">
        <v>271</v>
      </c>
      <c r="B45" s="376"/>
      <c r="C45" s="376"/>
      <c r="D45" s="376"/>
      <c r="E45" s="376"/>
      <c r="F45" s="376"/>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6" t="s">
        <v>281</v>
      </c>
      <c r="B46" s="376"/>
      <c r="C46" s="376"/>
      <c r="D46" s="376"/>
      <c r="E46" s="376"/>
      <c r="F46" s="376"/>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6" t="s">
        <v>273</v>
      </c>
      <c r="B47" s="376"/>
      <c r="C47" s="376"/>
      <c r="D47" s="376"/>
      <c r="E47" s="376"/>
      <c r="F47" s="376"/>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6" t="s">
        <v>274</v>
      </c>
      <c r="B48" s="376"/>
      <c r="C48" s="376"/>
      <c r="D48" s="376"/>
      <c r="E48" s="376"/>
      <c r="F48" s="376"/>
      <c r="G48" s="6">
        <v>40</v>
      </c>
      <c r="H48" s="33">
        <v>0</v>
      </c>
      <c r="I48" s="33">
        <v>0</v>
      </c>
      <c r="J48" s="33">
        <v>0</v>
      </c>
      <c r="K48" s="33">
        <v>1524902</v>
      </c>
      <c r="L48" s="33">
        <v>0</v>
      </c>
      <c r="M48" s="33">
        <v>0</v>
      </c>
      <c r="N48" s="33">
        <v>-1524902</v>
      </c>
      <c r="O48" s="33">
        <v>0</v>
      </c>
      <c r="P48" s="33">
        <v>0</v>
      </c>
      <c r="Q48" s="33">
        <v>0</v>
      </c>
      <c r="R48" s="33">
        <v>0</v>
      </c>
      <c r="S48" s="33">
        <v>0</v>
      </c>
      <c r="T48" s="33">
        <v>0</v>
      </c>
      <c r="U48" s="33">
        <v>3058518</v>
      </c>
      <c r="V48" s="33">
        <v>0</v>
      </c>
      <c r="W48" s="37">
        <f t="shared" si="15"/>
        <v>3058518</v>
      </c>
      <c r="X48" s="33">
        <v>400001</v>
      </c>
      <c r="Y48" s="37">
        <f t="shared" si="16"/>
        <v>3458519</v>
      </c>
    </row>
    <row r="49" spans="1:25" ht="12.75" customHeight="1" x14ac:dyDescent="0.2">
      <c r="A49" s="376" t="s">
        <v>275</v>
      </c>
      <c r="B49" s="376"/>
      <c r="C49" s="376"/>
      <c r="D49" s="376"/>
      <c r="E49" s="376"/>
      <c r="F49" s="376"/>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6" t="s">
        <v>418</v>
      </c>
      <c r="B50" s="376"/>
      <c r="C50" s="376"/>
      <c r="D50" s="376"/>
      <c r="E50" s="376"/>
      <c r="F50" s="376"/>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6" t="s">
        <v>419</v>
      </c>
      <c r="B51" s="376"/>
      <c r="C51" s="376"/>
      <c r="D51" s="376"/>
      <c r="E51" s="376"/>
      <c r="F51" s="376"/>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6" t="s">
        <v>420</v>
      </c>
      <c r="B52" s="376"/>
      <c r="C52" s="376"/>
      <c r="D52" s="376"/>
      <c r="E52" s="376"/>
      <c r="F52" s="376"/>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6" t="s">
        <v>276</v>
      </c>
      <c r="B53" s="376"/>
      <c r="C53" s="376"/>
      <c r="D53" s="376"/>
      <c r="E53" s="376"/>
      <c r="F53" s="376"/>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6" t="s">
        <v>421</v>
      </c>
      <c r="B54" s="376"/>
      <c r="C54" s="376"/>
      <c r="D54" s="376"/>
      <c r="E54" s="376"/>
      <c r="F54" s="376"/>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6" t="s">
        <v>429</v>
      </c>
      <c r="B55" s="376"/>
      <c r="C55" s="376"/>
      <c r="D55" s="376"/>
      <c r="E55" s="376"/>
      <c r="F55" s="376"/>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376" t="s">
        <v>422</v>
      </c>
      <c r="B56" s="376"/>
      <c r="C56" s="376"/>
      <c r="D56" s="376"/>
      <c r="E56" s="376"/>
      <c r="F56" s="376"/>
      <c r="G56" s="6">
        <v>48</v>
      </c>
      <c r="H56" s="33">
        <v>0</v>
      </c>
      <c r="I56" s="33">
        <v>0</v>
      </c>
      <c r="J56" s="33">
        <v>0</v>
      </c>
      <c r="K56" s="33">
        <v>0</v>
      </c>
      <c r="L56" s="33">
        <v>0</v>
      </c>
      <c r="M56" s="33">
        <v>0</v>
      </c>
      <c r="N56" s="33">
        <v>-56562</v>
      </c>
      <c r="O56" s="33">
        <v>0</v>
      </c>
      <c r="P56" s="33">
        <v>0</v>
      </c>
      <c r="Q56" s="33">
        <v>0</v>
      </c>
      <c r="R56" s="33">
        <v>0</v>
      </c>
      <c r="S56" s="33">
        <v>0</v>
      </c>
      <c r="T56" s="33">
        <v>0</v>
      </c>
      <c r="U56" s="33">
        <v>0</v>
      </c>
      <c r="V56" s="33">
        <v>0</v>
      </c>
      <c r="W56" s="37">
        <f t="shared" si="15"/>
        <v>-56562</v>
      </c>
      <c r="X56" s="33">
        <v>0</v>
      </c>
      <c r="Y56" s="37">
        <f t="shared" si="16"/>
        <v>-56562</v>
      </c>
    </row>
    <row r="57" spans="1:25" ht="12.75" customHeight="1" x14ac:dyDescent="0.2">
      <c r="A57" s="376" t="s">
        <v>430</v>
      </c>
      <c r="B57" s="376"/>
      <c r="C57" s="376"/>
      <c r="D57" s="376"/>
      <c r="E57" s="376"/>
      <c r="F57" s="376"/>
      <c r="G57" s="6">
        <v>49</v>
      </c>
      <c r="H57" s="33">
        <v>0</v>
      </c>
      <c r="I57" s="33">
        <v>0</v>
      </c>
      <c r="J57" s="33">
        <v>0</v>
      </c>
      <c r="K57" s="33">
        <v>0</v>
      </c>
      <c r="L57" s="33">
        <v>0</v>
      </c>
      <c r="M57" s="33">
        <v>0</v>
      </c>
      <c r="N57" s="33">
        <v>0</v>
      </c>
      <c r="O57" s="33">
        <v>0</v>
      </c>
      <c r="P57" s="33">
        <v>0</v>
      </c>
      <c r="Q57" s="33">
        <v>0</v>
      </c>
      <c r="R57" s="33">
        <v>0</v>
      </c>
      <c r="S57" s="33">
        <v>0</v>
      </c>
      <c r="T57" s="33">
        <v>0</v>
      </c>
      <c r="U57" s="33">
        <v>46328381</v>
      </c>
      <c r="V57" s="33">
        <v>-46328381</v>
      </c>
      <c r="W57" s="37">
        <f t="shared" si="15"/>
        <v>0</v>
      </c>
      <c r="X57" s="33">
        <v>0</v>
      </c>
      <c r="Y57" s="37">
        <f t="shared" si="16"/>
        <v>0</v>
      </c>
    </row>
    <row r="58" spans="1:25" ht="12.75" customHeight="1" x14ac:dyDescent="0.2">
      <c r="A58" s="376" t="s">
        <v>424</v>
      </c>
      <c r="B58" s="376"/>
      <c r="C58" s="376"/>
      <c r="D58" s="376"/>
      <c r="E58" s="376"/>
      <c r="F58" s="376"/>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94" t="s">
        <v>431</v>
      </c>
      <c r="B59" s="394"/>
      <c r="C59" s="394"/>
      <c r="D59" s="394"/>
      <c r="E59" s="394"/>
      <c r="F59" s="394"/>
      <c r="G59" s="8">
        <v>51</v>
      </c>
      <c r="H59" s="36">
        <f>SUM(H39:H58)</f>
        <v>159471379</v>
      </c>
      <c r="I59" s="36">
        <f t="shared" ref="I59:Y59" si="17">SUM(I39:I58)</f>
        <v>1072189</v>
      </c>
      <c r="J59" s="36">
        <f t="shared" si="17"/>
        <v>9726616</v>
      </c>
      <c r="K59" s="36">
        <f t="shared" si="17"/>
        <v>6032193</v>
      </c>
      <c r="L59" s="36">
        <f t="shared" si="17"/>
        <v>2032193</v>
      </c>
      <c r="M59" s="36">
        <f t="shared" si="17"/>
        <v>65869433</v>
      </c>
      <c r="N59" s="36">
        <f t="shared" si="17"/>
        <v>26984951</v>
      </c>
      <c r="O59" s="36">
        <f t="shared" si="17"/>
        <v>0</v>
      </c>
      <c r="P59" s="36">
        <f t="shared" si="17"/>
        <v>830229</v>
      </c>
      <c r="Q59" s="36">
        <f t="shared" si="17"/>
        <v>0</v>
      </c>
      <c r="R59" s="36">
        <f t="shared" si="17"/>
        <v>0</v>
      </c>
      <c r="S59" s="36">
        <f t="shared" si="17"/>
        <v>0</v>
      </c>
      <c r="T59" s="36">
        <f t="shared" si="17"/>
        <v>-43871</v>
      </c>
      <c r="U59" s="36">
        <f t="shared" si="17"/>
        <v>141471249</v>
      </c>
      <c r="V59" s="36">
        <f t="shared" si="17"/>
        <v>15507421</v>
      </c>
      <c r="W59" s="36">
        <f t="shared" si="17"/>
        <v>424889596</v>
      </c>
      <c r="X59" s="36">
        <f t="shared" si="17"/>
        <v>138194765</v>
      </c>
      <c r="Y59" s="36">
        <f t="shared" si="17"/>
        <v>563084361</v>
      </c>
    </row>
    <row r="60" spans="1:25" x14ac:dyDescent="0.2">
      <c r="A60" s="395" t="s">
        <v>277</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row>
    <row r="61" spans="1:25" ht="31.5" customHeight="1" x14ac:dyDescent="0.2">
      <c r="A61" s="397" t="s">
        <v>432</v>
      </c>
      <c r="B61" s="397"/>
      <c r="C61" s="397"/>
      <c r="D61" s="397"/>
      <c r="E61" s="397"/>
      <c r="F61" s="397"/>
      <c r="G61" s="7">
        <v>52</v>
      </c>
      <c r="H61" s="37">
        <f>SUM(H41:H49)</f>
        <v>0</v>
      </c>
      <c r="I61" s="37">
        <f t="shared" ref="I61:Y61" si="18">SUM(I41:I49)</f>
        <v>0</v>
      </c>
      <c r="J61" s="37">
        <f t="shared" si="18"/>
        <v>0</v>
      </c>
      <c r="K61" s="37">
        <f t="shared" si="18"/>
        <v>1524902</v>
      </c>
      <c r="L61" s="37">
        <f t="shared" si="18"/>
        <v>0</v>
      </c>
      <c r="M61" s="37">
        <f t="shared" si="18"/>
        <v>0</v>
      </c>
      <c r="N61" s="37">
        <f t="shared" si="18"/>
        <v>-1524902</v>
      </c>
      <c r="O61" s="37">
        <f t="shared" si="18"/>
        <v>0</v>
      </c>
      <c r="P61" s="37">
        <f t="shared" si="18"/>
        <v>0</v>
      </c>
      <c r="Q61" s="37">
        <f t="shared" si="18"/>
        <v>0</v>
      </c>
      <c r="R61" s="37">
        <f t="shared" si="18"/>
        <v>0</v>
      </c>
      <c r="S61" s="37">
        <f t="shared" ref="S61:T61" si="19">SUM(S41:S49)</f>
        <v>0</v>
      </c>
      <c r="T61" s="37">
        <f t="shared" si="19"/>
        <v>161903</v>
      </c>
      <c r="U61" s="37">
        <f t="shared" si="18"/>
        <v>3058518</v>
      </c>
      <c r="V61" s="37">
        <f t="shared" si="18"/>
        <v>0</v>
      </c>
      <c r="W61" s="37">
        <f t="shared" si="18"/>
        <v>3220421</v>
      </c>
      <c r="X61" s="37">
        <f t="shared" si="18"/>
        <v>545140</v>
      </c>
      <c r="Y61" s="37">
        <f t="shared" si="18"/>
        <v>3765561</v>
      </c>
    </row>
    <row r="62" spans="1:25" ht="27.75" customHeight="1" x14ac:dyDescent="0.2">
      <c r="A62" s="397" t="s">
        <v>433</v>
      </c>
      <c r="B62" s="397"/>
      <c r="C62" s="397"/>
      <c r="D62" s="397"/>
      <c r="E62" s="397"/>
      <c r="F62" s="397"/>
      <c r="G62" s="7">
        <v>53</v>
      </c>
      <c r="H62" s="37">
        <f>H40+H61</f>
        <v>0</v>
      </c>
      <c r="I62" s="37">
        <f t="shared" ref="I62:Y62" si="20">I40+I61</f>
        <v>0</v>
      </c>
      <c r="J62" s="37">
        <f t="shared" si="20"/>
        <v>0</v>
      </c>
      <c r="K62" s="37">
        <f t="shared" si="20"/>
        <v>1524902</v>
      </c>
      <c r="L62" s="37">
        <f t="shared" si="20"/>
        <v>0</v>
      </c>
      <c r="M62" s="37">
        <f t="shared" si="20"/>
        <v>0</v>
      </c>
      <c r="N62" s="37">
        <f t="shared" si="20"/>
        <v>-1524902</v>
      </c>
      <c r="O62" s="37">
        <f t="shared" si="20"/>
        <v>0</v>
      </c>
      <c r="P62" s="37">
        <f t="shared" si="20"/>
        <v>0</v>
      </c>
      <c r="Q62" s="37">
        <f t="shared" si="20"/>
        <v>0</v>
      </c>
      <c r="R62" s="37">
        <f t="shared" si="20"/>
        <v>0</v>
      </c>
      <c r="S62" s="37">
        <f t="shared" ref="S62:T62" si="21">S40+S61</f>
        <v>0</v>
      </c>
      <c r="T62" s="37">
        <f t="shared" si="21"/>
        <v>161903</v>
      </c>
      <c r="U62" s="37">
        <f t="shared" si="20"/>
        <v>3058518</v>
      </c>
      <c r="V62" s="37">
        <f t="shared" si="20"/>
        <v>15507421</v>
      </c>
      <c r="W62" s="37">
        <f t="shared" si="20"/>
        <v>18727842</v>
      </c>
      <c r="X62" s="37">
        <f t="shared" si="20"/>
        <v>13439449</v>
      </c>
      <c r="Y62" s="37">
        <f t="shared" si="20"/>
        <v>32167291</v>
      </c>
    </row>
    <row r="63" spans="1:25" ht="29.25" customHeight="1" x14ac:dyDescent="0.2">
      <c r="A63" s="398" t="s">
        <v>434</v>
      </c>
      <c r="B63" s="398"/>
      <c r="C63" s="398"/>
      <c r="D63" s="398"/>
      <c r="E63" s="398"/>
      <c r="F63" s="398"/>
      <c r="G63" s="8">
        <v>54</v>
      </c>
      <c r="H63" s="38">
        <f>SUM(H50:H58)</f>
        <v>0</v>
      </c>
      <c r="I63" s="38">
        <f t="shared" ref="I63:Y63" si="22">SUM(I50:I58)</f>
        <v>0</v>
      </c>
      <c r="J63" s="38">
        <f t="shared" si="22"/>
        <v>0</v>
      </c>
      <c r="K63" s="38">
        <f t="shared" si="22"/>
        <v>0</v>
      </c>
      <c r="L63" s="38">
        <f t="shared" si="22"/>
        <v>0</v>
      </c>
      <c r="M63" s="38">
        <f t="shared" si="22"/>
        <v>0</v>
      </c>
      <c r="N63" s="38">
        <f t="shared" si="22"/>
        <v>-56562</v>
      </c>
      <c r="O63" s="38">
        <f t="shared" si="22"/>
        <v>0</v>
      </c>
      <c r="P63" s="38">
        <f t="shared" si="22"/>
        <v>0</v>
      </c>
      <c r="Q63" s="38">
        <f t="shared" si="22"/>
        <v>0</v>
      </c>
      <c r="R63" s="38">
        <f t="shared" si="22"/>
        <v>0</v>
      </c>
      <c r="S63" s="38">
        <f t="shared" ref="S63:T63" si="23">SUM(S50:S58)</f>
        <v>0</v>
      </c>
      <c r="T63" s="38">
        <f t="shared" si="23"/>
        <v>0</v>
      </c>
      <c r="U63" s="38">
        <f t="shared" si="22"/>
        <v>46328381</v>
      </c>
      <c r="V63" s="38">
        <f t="shared" si="22"/>
        <v>-46328381</v>
      </c>
      <c r="W63" s="38">
        <f t="shared" si="22"/>
        <v>-56562</v>
      </c>
      <c r="X63" s="38">
        <f t="shared" si="22"/>
        <v>0</v>
      </c>
      <c r="Y63" s="38">
        <f t="shared" si="22"/>
        <v>-56562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215"/>
  <sheetViews>
    <sheetView zoomScaleNormal="100" workbookViewId="0">
      <selection activeCell="N18" sqref="N18"/>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203" customWidth="1"/>
    <col min="11" max="11" width="10" style="203" bestFit="1" customWidth="1"/>
  </cols>
  <sheetData>
    <row r="1" spans="1:9" x14ac:dyDescent="0.2">
      <c r="A1" s="143" t="s">
        <v>482</v>
      </c>
      <c r="B1" s="143"/>
      <c r="C1" s="143"/>
      <c r="D1" s="143"/>
      <c r="E1" s="143"/>
      <c r="F1" s="144"/>
      <c r="G1" s="144"/>
      <c r="H1" s="144"/>
      <c r="I1" s="144"/>
    </row>
    <row r="2" spans="1:9" x14ac:dyDescent="0.2">
      <c r="A2" s="144"/>
      <c r="B2" s="144"/>
      <c r="C2" s="144"/>
      <c r="D2" s="144"/>
      <c r="E2" s="144"/>
      <c r="F2" s="144"/>
      <c r="G2" s="144"/>
      <c r="H2" s="144"/>
      <c r="I2" s="144"/>
    </row>
    <row r="3" spans="1:9" x14ac:dyDescent="0.2">
      <c r="A3" s="143" t="s">
        <v>483</v>
      </c>
      <c r="B3" s="143"/>
      <c r="C3" s="143"/>
      <c r="D3" s="143"/>
      <c r="E3" s="143"/>
      <c r="F3" s="144"/>
      <c r="G3" s="144"/>
      <c r="H3" s="144"/>
      <c r="I3" s="144"/>
    </row>
    <row r="4" spans="1:9" x14ac:dyDescent="0.2">
      <c r="A4" s="144" t="s">
        <v>484</v>
      </c>
      <c r="B4" s="144"/>
      <c r="C4" s="144"/>
      <c r="D4" s="144"/>
      <c r="E4" s="144"/>
      <c r="F4" s="144"/>
      <c r="G4" s="144"/>
      <c r="H4" s="144"/>
      <c r="I4" s="144"/>
    </row>
    <row r="5" spans="1:9" x14ac:dyDescent="0.2">
      <c r="A5" s="144"/>
      <c r="B5" s="144"/>
      <c r="C5" s="144"/>
      <c r="D5" s="144"/>
      <c r="E5" s="144"/>
      <c r="F5" s="144"/>
      <c r="G5" s="144"/>
      <c r="H5" s="144"/>
      <c r="I5" s="144"/>
    </row>
    <row r="6" spans="1:9" x14ac:dyDescent="0.2">
      <c r="A6" s="143" t="s">
        <v>622</v>
      </c>
      <c r="B6" s="143"/>
      <c r="C6" s="143"/>
      <c r="D6" s="143"/>
      <c r="E6" s="143"/>
      <c r="F6" s="144"/>
      <c r="G6" s="144"/>
      <c r="H6" s="144"/>
      <c r="I6" s="144"/>
    </row>
    <row r="7" spans="1:9" x14ac:dyDescent="0.2">
      <c r="A7" s="144"/>
      <c r="B7" s="144"/>
      <c r="C7" s="144"/>
      <c r="D7" s="144"/>
      <c r="E7" s="144"/>
      <c r="F7" s="144"/>
      <c r="G7" s="144"/>
      <c r="H7" s="144"/>
      <c r="I7" s="144"/>
    </row>
    <row r="8" spans="1:9" x14ac:dyDescent="0.2">
      <c r="A8" s="145" t="s">
        <v>485</v>
      </c>
      <c r="B8" s="145"/>
      <c r="C8" s="145"/>
      <c r="D8" s="145"/>
      <c r="E8" s="145"/>
      <c r="F8" s="144"/>
      <c r="G8" s="144"/>
      <c r="H8" s="144"/>
      <c r="I8" s="144"/>
    </row>
    <row r="9" spans="1:9" x14ac:dyDescent="0.2">
      <c r="A9" s="145"/>
      <c r="B9" s="145"/>
      <c r="C9" s="145"/>
      <c r="D9" s="145"/>
      <c r="E9" s="145"/>
      <c r="F9" s="144"/>
      <c r="G9" s="144"/>
      <c r="H9" s="144"/>
      <c r="I9" s="144"/>
    </row>
    <row r="10" spans="1:9" x14ac:dyDescent="0.2">
      <c r="A10" s="145" t="s">
        <v>486</v>
      </c>
      <c r="B10" s="145"/>
      <c r="C10" s="145"/>
      <c r="D10" s="145"/>
      <c r="E10" s="145"/>
      <c r="F10" s="144"/>
      <c r="G10" s="144"/>
      <c r="H10" s="144"/>
      <c r="I10" s="144"/>
    </row>
    <row r="11" spans="1:9" x14ac:dyDescent="0.2">
      <c r="A11" s="414" t="s">
        <v>487</v>
      </c>
      <c r="B11" s="414"/>
      <c r="C11" s="414"/>
      <c r="D11" s="414"/>
      <c r="E11" s="414"/>
      <c r="F11" s="414"/>
      <c r="G11" s="414"/>
      <c r="H11" s="414"/>
      <c r="I11" s="414"/>
    </row>
    <row r="12" spans="1:9" x14ac:dyDescent="0.2">
      <c r="A12" s="401" t="s">
        <v>488</v>
      </c>
      <c r="B12" s="401"/>
      <c r="C12" s="401"/>
      <c r="D12" s="401"/>
      <c r="E12" s="401"/>
      <c r="F12" s="401"/>
      <c r="G12" s="401"/>
      <c r="H12" s="401"/>
      <c r="I12" s="401"/>
    </row>
    <row r="13" spans="1:9" x14ac:dyDescent="0.2">
      <c r="A13" s="401" t="s">
        <v>489</v>
      </c>
      <c r="B13" s="401"/>
      <c r="C13" s="401"/>
      <c r="D13" s="401"/>
      <c r="E13" s="401"/>
      <c r="F13" s="401"/>
      <c r="G13" s="401"/>
      <c r="H13" s="401"/>
      <c r="I13" s="401"/>
    </row>
    <row r="14" spans="1:9" x14ac:dyDescent="0.2">
      <c r="A14" s="401" t="s">
        <v>490</v>
      </c>
      <c r="B14" s="401"/>
      <c r="C14" s="401"/>
      <c r="D14" s="401"/>
      <c r="E14" s="401"/>
      <c r="F14" s="401"/>
      <c r="G14" s="401"/>
      <c r="H14" s="401"/>
      <c r="I14" s="401"/>
    </row>
    <row r="15" spans="1:9" x14ac:dyDescent="0.2">
      <c r="A15" s="415" t="s">
        <v>491</v>
      </c>
      <c r="B15" s="415"/>
      <c r="C15" s="415"/>
      <c r="D15" s="415"/>
      <c r="E15" s="415"/>
      <c r="F15" s="415"/>
      <c r="G15" s="415"/>
      <c r="H15" s="415"/>
      <c r="I15" s="415"/>
    </row>
    <row r="16" spans="1:9" x14ac:dyDescent="0.2">
      <c r="A16" s="168"/>
      <c r="B16" s="168"/>
      <c r="C16" s="168"/>
      <c r="D16" s="168"/>
      <c r="E16" s="168"/>
      <c r="F16" s="168"/>
      <c r="G16" s="168"/>
      <c r="H16" s="168"/>
      <c r="I16" s="168"/>
    </row>
    <row r="17" spans="1:9" x14ac:dyDescent="0.2">
      <c r="A17" s="169" t="s">
        <v>492</v>
      </c>
      <c r="B17" s="169"/>
      <c r="C17" s="169"/>
      <c r="D17" s="169"/>
      <c r="E17" s="169"/>
      <c r="F17" s="169"/>
      <c r="G17" s="169"/>
      <c r="H17" s="169"/>
      <c r="I17" s="169"/>
    </row>
    <row r="18" spans="1:9" ht="38.25" customHeight="1" x14ac:dyDescent="0.2">
      <c r="A18" s="407" t="s">
        <v>577</v>
      </c>
      <c r="B18" s="407"/>
      <c r="C18" s="407"/>
      <c r="D18" s="407"/>
      <c r="E18" s="407"/>
      <c r="F18" s="407"/>
      <c r="G18" s="407"/>
      <c r="H18" s="407"/>
      <c r="I18" s="407"/>
    </row>
    <row r="19" spans="1:9" x14ac:dyDescent="0.2">
      <c r="A19" s="407" t="s">
        <v>493</v>
      </c>
      <c r="B19" s="407"/>
      <c r="C19" s="407"/>
      <c r="D19" s="407"/>
      <c r="E19" s="407"/>
      <c r="F19" s="407"/>
      <c r="G19" s="407"/>
      <c r="H19" s="407"/>
      <c r="I19" s="407"/>
    </row>
    <row r="20" spans="1:9" ht="24.75" customHeight="1" x14ac:dyDescent="0.2">
      <c r="A20" s="407" t="s">
        <v>494</v>
      </c>
      <c r="B20" s="407"/>
      <c r="C20" s="407"/>
      <c r="D20" s="407"/>
      <c r="E20" s="407"/>
      <c r="F20" s="407"/>
      <c r="G20" s="407"/>
      <c r="H20" s="407"/>
      <c r="I20" s="407"/>
    </row>
    <row r="21" spans="1:9" x14ac:dyDescent="0.2">
      <c r="A21" s="170" t="s">
        <v>495</v>
      </c>
      <c r="B21" s="170"/>
      <c r="C21" s="170"/>
      <c r="D21" s="170"/>
      <c r="E21" s="170"/>
      <c r="F21" s="170"/>
      <c r="G21" s="170"/>
      <c r="H21" s="170"/>
      <c r="I21" s="170"/>
    </row>
    <row r="22" spans="1:9" x14ac:dyDescent="0.2">
      <c r="A22" s="170"/>
      <c r="B22" s="170"/>
      <c r="C22" s="170"/>
      <c r="D22" s="170"/>
      <c r="E22" s="170"/>
      <c r="F22" s="170"/>
      <c r="G22" s="170"/>
      <c r="H22" s="170"/>
      <c r="I22" s="170"/>
    </row>
    <row r="23" spans="1:9" x14ac:dyDescent="0.2">
      <c r="A23" s="169" t="s">
        <v>496</v>
      </c>
      <c r="B23" s="169"/>
      <c r="C23" s="169"/>
      <c r="D23" s="169"/>
      <c r="E23" s="169"/>
      <c r="F23" s="169"/>
      <c r="G23" s="169"/>
      <c r="H23" s="169"/>
      <c r="I23" s="169"/>
    </row>
    <row r="24" spans="1:9" ht="12.75" customHeight="1" x14ac:dyDescent="0.2">
      <c r="A24" s="404" t="s">
        <v>635</v>
      </c>
      <c r="B24" s="404"/>
      <c r="C24" s="404"/>
      <c r="D24" s="404"/>
      <c r="E24" s="404"/>
      <c r="F24" s="404"/>
      <c r="G24" s="404"/>
      <c r="H24" s="404"/>
      <c r="I24" s="404"/>
    </row>
    <row r="25" spans="1:9" x14ac:dyDescent="0.2">
      <c r="A25" s="404" t="s">
        <v>630</v>
      </c>
      <c r="B25" s="404"/>
      <c r="C25" s="404"/>
      <c r="D25" s="404"/>
      <c r="E25" s="404"/>
      <c r="F25" s="404"/>
      <c r="G25" s="404"/>
      <c r="H25" s="404"/>
      <c r="I25" s="404"/>
    </row>
    <row r="26" spans="1:9" x14ac:dyDescent="0.2">
      <c r="A26" s="171"/>
      <c r="B26" s="171"/>
      <c r="C26" s="171"/>
      <c r="D26" s="171"/>
      <c r="E26" s="171"/>
      <c r="F26" s="172"/>
      <c r="G26" s="172"/>
      <c r="H26" s="172"/>
      <c r="I26" s="172"/>
    </row>
    <row r="27" spans="1:9" x14ac:dyDescent="0.2">
      <c r="A27" s="169" t="s">
        <v>497</v>
      </c>
      <c r="B27" s="169"/>
      <c r="C27" s="169"/>
      <c r="D27" s="169"/>
      <c r="E27" s="169"/>
      <c r="F27" s="169"/>
      <c r="G27" s="169"/>
      <c r="H27" s="169"/>
      <c r="I27" s="169"/>
    </row>
    <row r="28" spans="1:9" x14ac:dyDescent="0.2">
      <c r="A28" s="169"/>
      <c r="B28" s="169"/>
      <c r="C28" s="169"/>
      <c r="D28" s="169"/>
      <c r="E28" s="169"/>
      <c r="F28" s="169"/>
      <c r="G28" s="169"/>
      <c r="H28" s="169"/>
      <c r="I28" s="169"/>
    </row>
    <row r="29" spans="1:9" x14ac:dyDescent="0.2">
      <c r="A29" s="169" t="s">
        <v>498</v>
      </c>
      <c r="B29" s="169"/>
      <c r="C29" s="169"/>
      <c r="D29" s="169"/>
      <c r="E29" s="169"/>
      <c r="F29" s="169"/>
      <c r="G29" s="169"/>
      <c r="H29" s="169"/>
      <c r="I29" s="169"/>
    </row>
    <row r="30" spans="1:9" ht="30" customHeight="1" x14ac:dyDescent="0.2">
      <c r="A30" s="407" t="s">
        <v>582</v>
      </c>
      <c r="B30" s="407"/>
      <c r="C30" s="407"/>
      <c r="D30" s="407"/>
      <c r="E30" s="407"/>
      <c r="F30" s="407"/>
      <c r="G30" s="407"/>
      <c r="H30" s="407"/>
      <c r="I30" s="407"/>
    </row>
    <row r="31" spans="1:9" ht="51" customHeight="1" x14ac:dyDescent="0.2">
      <c r="A31" s="407" t="s">
        <v>583</v>
      </c>
      <c r="B31" s="407"/>
      <c r="C31" s="407"/>
      <c r="D31" s="407"/>
      <c r="E31" s="407"/>
      <c r="F31" s="407"/>
      <c r="G31" s="407"/>
      <c r="H31" s="407"/>
      <c r="I31" s="407"/>
    </row>
    <row r="32" spans="1:9" ht="25.5" customHeight="1" x14ac:dyDescent="0.2">
      <c r="A32" s="407" t="s">
        <v>499</v>
      </c>
      <c r="B32" s="407"/>
      <c r="C32" s="407"/>
      <c r="D32" s="407"/>
      <c r="E32" s="407"/>
      <c r="F32" s="407"/>
      <c r="G32" s="407"/>
      <c r="H32" s="407"/>
      <c r="I32" s="407"/>
    </row>
    <row r="33" spans="1:10" x14ac:dyDescent="0.2">
      <c r="A33" s="166"/>
      <c r="B33" s="166"/>
      <c r="C33" s="166"/>
      <c r="D33" s="166"/>
      <c r="E33" s="166"/>
      <c r="F33" s="166"/>
      <c r="G33" s="166"/>
      <c r="H33" s="166"/>
      <c r="I33" s="166"/>
    </row>
    <row r="34" spans="1:10" x14ac:dyDescent="0.2">
      <c r="A34" s="169" t="s">
        <v>500</v>
      </c>
      <c r="B34" s="169"/>
      <c r="C34" s="169"/>
      <c r="D34" s="169"/>
      <c r="E34" s="169"/>
      <c r="F34" s="169"/>
      <c r="G34" s="169"/>
      <c r="H34" s="169"/>
      <c r="I34" s="169"/>
    </row>
    <row r="35" spans="1:10" ht="38.25" customHeight="1" x14ac:dyDescent="0.2">
      <c r="A35" s="407" t="s">
        <v>501</v>
      </c>
      <c r="B35" s="407"/>
      <c r="C35" s="407"/>
      <c r="D35" s="407"/>
      <c r="E35" s="407"/>
      <c r="F35" s="407"/>
      <c r="G35" s="407"/>
      <c r="H35" s="407"/>
      <c r="I35" s="407"/>
    </row>
    <row r="36" spans="1:10" x14ac:dyDescent="0.2">
      <c r="A36" s="166"/>
      <c r="B36" s="166"/>
      <c r="C36" s="166"/>
      <c r="D36" s="166"/>
      <c r="E36" s="166"/>
      <c r="F36" s="166"/>
      <c r="G36" s="166"/>
      <c r="H36" s="166"/>
      <c r="I36" s="166"/>
    </row>
    <row r="37" spans="1:10" x14ac:dyDescent="0.2">
      <c r="A37" s="169" t="s">
        <v>502</v>
      </c>
      <c r="B37" s="169"/>
      <c r="C37" s="169"/>
      <c r="D37" s="169"/>
      <c r="E37" s="169"/>
      <c r="F37" s="169"/>
      <c r="G37" s="169"/>
      <c r="H37" s="169"/>
      <c r="I37" s="169"/>
    </row>
    <row r="38" spans="1:10" ht="39.75" customHeight="1" x14ac:dyDescent="0.2">
      <c r="A38" s="407" t="s">
        <v>631</v>
      </c>
      <c r="B38" s="407"/>
      <c r="C38" s="407"/>
      <c r="D38" s="407"/>
      <c r="E38" s="407"/>
      <c r="F38" s="407"/>
      <c r="G38" s="407"/>
      <c r="H38" s="407"/>
      <c r="I38" s="407"/>
    </row>
    <row r="39" spans="1:10" x14ac:dyDescent="0.2">
      <c r="A39" s="168"/>
      <c r="B39" s="168"/>
      <c r="C39" s="168"/>
      <c r="D39" s="168"/>
      <c r="E39" s="168"/>
      <c r="F39" s="166"/>
      <c r="G39" s="166"/>
      <c r="H39" s="166"/>
      <c r="I39" s="166"/>
    </row>
    <row r="40" spans="1:10" x14ac:dyDescent="0.2">
      <c r="A40" s="169" t="s">
        <v>503</v>
      </c>
      <c r="B40" s="169"/>
      <c r="C40" s="169"/>
      <c r="D40" s="169"/>
      <c r="E40" s="169"/>
      <c r="F40" s="169"/>
      <c r="G40" s="169"/>
      <c r="H40" s="169"/>
      <c r="I40" s="169"/>
    </row>
    <row r="41" spans="1:10" ht="51.75" customHeight="1" x14ac:dyDescent="0.2">
      <c r="A41" s="407" t="s">
        <v>504</v>
      </c>
      <c r="B41" s="407"/>
      <c r="C41" s="407"/>
      <c r="D41" s="407"/>
      <c r="E41" s="407"/>
      <c r="F41" s="407"/>
      <c r="G41" s="407"/>
      <c r="H41" s="407"/>
      <c r="I41" s="407"/>
    </row>
    <row r="42" spans="1:10" x14ac:dyDescent="0.2">
      <c r="A42" s="166"/>
      <c r="B42" s="166"/>
      <c r="C42" s="166"/>
      <c r="D42" s="166"/>
      <c r="E42" s="166"/>
      <c r="F42" s="166"/>
      <c r="G42" s="166"/>
      <c r="H42" s="166"/>
      <c r="I42" s="166"/>
    </row>
    <row r="43" spans="1:10" x14ac:dyDescent="0.2">
      <c r="A43" s="169" t="s">
        <v>505</v>
      </c>
      <c r="B43" s="169"/>
      <c r="C43" s="169"/>
      <c r="D43" s="169"/>
      <c r="E43" s="169"/>
      <c r="F43" s="169"/>
      <c r="G43" s="169"/>
      <c r="H43" s="169"/>
      <c r="I43" s="169"/>
    </row>
    <row r="44" spans="1:10" x14ac:dyDescent="0.2">
      <c r="A44" s="407" t="s">
        <v>506</v>
      </c>
      <c r="B44" s="407"/>
      <c r="C44" s="407"/>
      <c r="D44" s="407"/>
      <c r="E44" s="407"/>
      <c r="F44" s="407"/>
      <c r="G44" s="407"/>
      <c r="H44" s="407"/>
      <c r="I44" s="407"/>
    </row>
    <row r="45" spans="1:10" x14ac:dyDescent="0.2">
      <c r="A45" s="172"/>
      <c r="B45" s="172"/>
      <c r="C45" s="172"/>
      <c r="D45" s="172"/>
      <c r="E45" s="172"/>
      <c r="F45" s="172"/>
      <c r="G45" s="172"/>
      <c r="H45" s="172"/>
      <c r="I45" s="172"/>
    </row>
    <row r="46" spans="1:10" x14ac:dyDescent="0.2">
      <c r="A46" s="169" t="s">
        <v>507</v>
      </c>
      <c r="B46" s="169"/>
      <c r="C46" s="169"/>
      <c r="D46" s="169"/>
      <c r="E46" s="169"/>
      <c r="F46" s="169"/>
      <c r="G46" s="169"/>
      <c r="H46" s="169"/>
      <c r="I46" s="169"/>
    </row>
    <row r="47" spans="1:10" x14ac:dyDescent="0.2">
      <c r="A47" s="172"/>
      <c r="B47" s="172"/>
      <c r="C47" s="172"/>
      <c r="D47" s="172"/>
      <c r="E47" s="172"/>
      <c r="F47" s="172"/>
      <c r="G47" s="172"/>
      <c r="H47" s="172"/>
      <c r="I47" s="172"/>
    </row>
    <row r="48" spans="1:10" x14ac:dyDescent="0.2">
      <c r="A48" s="173"/>
      <c r="B48" s="173"/>
      <c r="C48" s="173"/>
      <c r="D48" s="173"/>
      <c r="E48" s="173"/>
      <c r="F48" s="411" t="s">
        <v>623</v>
      </c>
      <c r="G48" s="411"/>
      <c r="H48" s="204"/>
      <c r="I48" s="411" t="s">
        <v>578</v>
      </c>
      <c r="J48" s="411"/>
    </row>
    <row r="49" spans="1:10" ht="37.5" customHeight="1" x14ac:dyDescent="0.2">
      <c r="A49" s="173"/>
      <c r="B49" s="173"/>
      <c r="C49" s="173"/>
      <c r="D49" s="173"/>
      <c r="E49" s="206" t="s">
        <v>586</v>
      </c>
      <c r="F49" s="174" t="s">
        <v>508</v>
      </c>
      <c r="G49" s="208" t="s">
        <v>584</v>
      </c>
      <c r="H49" s="205"/>
      <c r="I49" s="174" t="s">
        <v>508</v>
      </c>
      <c r="J49" s="208" t="s">
        <v>584</v>
      </c>
    </row>
    <row r="50" spans="1:10" x14ac:dyDescent="0.2">
      <c r="A50" s="175" t="s">
        <v>509</v>
      </c>
      <c r="B50" s="175"/>
      <c r="C50" s="175"/>
      <c r="D50" s="175"/>
      <c r="E50" s="210"/>
      <c r="F50" s="173"/>
      <c r="G50" s="172"/>
      <c r="H50" s="172"/>
      <c r="I50" s="173"/>
    </row>
    <row r="51" spans="1:10" ht="15.75" customHeight="1" x14ac:dyDescent="0.2">
      <c r="A51" s="412" t="s">
        <v>510</v>
      </c>
      <c r="B51" s="412"/>
      <c r="C51" s="412"/>
      <c r="D51" s="412"/>
      <c r="E51" s="206" t="s">
        <v>587</v>
      </c>
      <c r="F51" s="167">
        <v>100</v>
      </c>
      <c r="G51" s="167">
        <v>100</v>
      </c>
      <c r="H51" s="172"/>
      <c r="I51" s="167">
        <v>100</v>
      </c>
      <c r="J51" s="167">
        <v>100</v>
      </c>
    </row>
    <row r="52" spans="1:10" x14ac:dyDescent="0.2">
      <c r="A52" s="177" t="s">
        <v>511</v>
      </c>
      <c r="B52" s="177"/>
      <c r="C52" s="177"/>
      <c r="D52" s="177"/>
      <c r="E52" s="206" t="s">
        <v>587</v>
      </c>
      <c r="F52" s="167">
        <v>100</v>
      </c>
      <c r="G52" s="167">
        <v>100</v>
      </c>
      <c r="H52" s="172"/>
      <c r="I52" s="167">
        <v>100</v>
      </c>
      <c r="J52" s="167">
        <v>100</v>
      </c>
    </row>
    <row r="53" spans="1:10" ht="12.75" customHeight="1" x14ac:dyDescent="0.2">
      <c r="A53" s="177"/>
      <c r="B53" s="417" t="s">
        <v>585</v>
      </c>
      <c r="C53" s="417"/>
      <c r="D53" s="417"/>
      <c r="E53" s="206" t="s">
        <v>587</v>
      </c>
      <c r="F53" s="167">
        <v>100</v>
      </c>
      <c r="G53" s="167">
        <v>100</v>
      </c>
      <c r="H53" s="172"/>
      <c r="I53" s="167">
        <v>100</v>
      </c>
      <c r="J53" s="167">
        <v>100</v>
      </c>
    </row>
    <row r="54" spans="1:10" ht="12.75" customHeight="1" x14ac:dyDescent="0.2">
      <c r="A54" s="177"/>
      <c r="B54" t="s">
        <v>615</v>
      </c>
      <c r="E54" s="206" t="s">
        <v>587</v>
      </c>
      <c r="F54" s="167">
        <v>100</v>
      </c>
      <c r="G54" s="167">
        <v>100</v>
      </c>
      <c r="H54" s="172"/>
      <c r="I54" s="167">
        <v>100</v>
      </c>
      <c r="J54" s="167">
        <v>100</v>
      </c>
    </row>
    <row r="55" spans="1:10" x14ac:dyDescent="0.2">
      <c r="A55" s="413" t="s">
        <v>512</v>
      </c>
      <c r="B55" s="413"/>
      <c r="C55" s="413"/>
      <c r="D55" s="413"/>
      <c r="E55" s="206" t="s">
        <v>587</v>
      </c>
      <c r="F55" s="167">
        <v>100</v>
      </c>
      <c r="G55" s="167">
        <v>100</v>
      </c>
      <c r="H55" s="172"/>
      <c r="I55" s="167">
        <v>100</v>
      </c>
      <c r="J55" s="167">
        <v>100</v>
      </c>
    </row>
    <row r="56" spans="1:10" ht="23.25" customHeight="1" x14ac:dyDescent="0.2">
      <c r="A56" s="412" t="s">
        <v>513</v>
      </c>
      <c r="B56" s="412"/>
      <c r="C56" s="412"/>
      <c r="D56" s="412"/>
      <c r="E56" s="206" t="s">
        <v>587</v>
      </c>
      <c r="F56" s="167">
        <v>100</v>
      </c>
      <c r="G56" s="167">
        <v>100</v>
      </c>
      <c r="H56" s="172"/>
      <c r="I56" s="167">
        <v>100</v>
      </c>
      <c r="J56" s="167">
        <v>100</v>
      </c>
    </row>
    <row r="57" spans="1:10" x14ac:dyDescent="0.2">
      <c r="A57" s="207" t="s">
        <v>514</v>
      </c>
      <c r="B57" s="207"/>
      <c r="C57" s="207"/>
      <c r="D57" s="207"/>
      <c r="E57" s="206" t="s">
        <v>587</v>
      </c>
      <c r="F57" s="167">
        <v>100</v>
      </c>
      <c r="G57" s="167">
        <v>100</v>
      </c>
      <c r="H57" s="172"/>
      <c r="I57" s="167">
        <v>100</v>
      </c>
      <c r="J57" s="167">
        <v>100</v>
      </c>
    </row>
    <row r="58" spans="1:10" x14ac:dyDescent="0.2">
      <c r="A58" s="207" t="s">
        <v>515</v>
      </c>
      <c r="B58" s="207"/>
      <c r="C58" s="207"/>
      <c r="D58" s="207"/>
      <c r="E58" s="206" t="s">
        <v>587</v>
      </c>
      <c r="F58" s="167">
        <v>100</v>
      </c>
      <c r="G58" s="167">
        <v>100</v>
      </c>
      <c r="H58" s="172"/>
      <c r="I58" s="167">
        <v>100</v>
      </c>
      <c r="J58" s="167">
        <v>100</v>
      </c>
    </row>
    <row r="59" spans="1:10" x14ac:dyDescent="0.2">
      <c r="A59" s="207" t="s">
        <v>516</v>
      </c>
      <c r="B59" s="207"/>
      <c r="C59" s="207"/>
      <c r="D59" s="207"/>
      <c r="E59" s="206" t="s">
        <v>587</v>
      </c>
      <c r="F59" s="167">
        <v>100</v>
      </c>
      <c r="G59" s="167">
        <v>100</v>
      </c>
      <c r="H59" s="172"/>
      <c r="I59" s="167">
        <v>100</v>
      </c>
      <c r="J59" s="167">
        <v>100</v>
      </c>
    </row>
    <row r="60" spans="1:10" x14ac:dyDescent="0.2">
      <c r="A60" s="207" t="s">
        <v>517</v>
      </c>
      <c r="B60" s="207"/>
      <c r="C60" s="207"/>
      <c r="D60" s="207"/>
      <c r="E60" s="206" t="s">
        <v>587</v>
      </c>
      <c r="F60" s="167">
        <v>100</v>
      </c>
      <c r="G60" s="167">
        <v>100</v>
      </c>
      <c r="H60" s="172"/>
      <c r="I60" s="167">
        <v>100</v>
      </c>
      <c r="J60" s="167">
        <v>100</v>
      </c>
    </row>
    <row r="61" spans="1:10" ht="25.5" customHeight="1" x14ac:dyDescent="0.2">
      <c r="A61" s="178"/>
      <c r="B61" s="412" t="s">
        <v>616</v>
      </c>
      <c r="C61" s="412"/>
      <c r="D61" s="412"/>
      <c r="E61" s="206" t="s">
        <v>587</v>
      </c>
      <c r="F61" s="167">
        <v>100</v>
      </c>
      <c r="G61" s="167">
        <v>100</v>
      </c>
      <c r="H61" s="172"/>
      <c r="I61" s="179">
        <v>100</v>
      </c>
      <c r="J61" s="179">
        <v>100</v>
      </c>
    </row>
    <row r="62" spans="1:10" ht="27" customHeight="1" x14ac:dyDescent="0.2">
      <c r="A62" s="178"/>
      <c r="B62" s="412" t="s">
        <v>588</v>
      </c>
      <c r="C62" s="412"/>
      <c r="D62" s="412"/>
      <c r="E62" s="206" t="s">
        <v>587</v>
      </c>
      <c r="F62" s="167">
        <v>51</v>
      </c>
      <c r="G62" s="167">
        <v>51</v>
      </c>
      <c r="H62" s="172"/>
      <c r="I62" s="179">
        <v>51</v>
      </c>
      <c r="J62" s="179">
        <v>51</v>
      </c>
    </row>
    <row r="63" spans="1:10" x14ac:dyDescent="0.2">
      <c r="A63" s="413" t="s">
        <v>518</v>
      </c>
      <c r="B63" s="413"/>
      <c r="C63" s="413"/>
      <c r="D63" s="413"/>
      <c r="E63" s="206" t="s">
        <v>587</v>
      </c>
      <c r="F63" s="167">
        <v>83.62</v>
      </c>
      <c r="G63" s="167">
        <v>83.62</v>
      </c>
      <c r="H63" s="172"/>
      <c r="I63" s="167">
        <v>77.739999999999995</v>
      </c>
      <c r="J63" s="167">
        <v>77.44</v>
      </c>
    </row>
    <row r="64" spans="1:10" x14ac:dyDescent="0.2">
      <c r="A64" s="207"/>
      <c r="B64" s="413" t="s">
        <v>590</v>
      </c>
      <c r="C64" s="413"/>
      <c r="D64" s="413"/>
      <c r="E64" s="206" t="s">
        <v>589</v>
      </c>
      <c r="F64" s="167">
        <v>85</v>
      </c>
      <c r="G64" s="167">
        <v>66.08</v>
      </c>
      <c r="H64" s="172"/>
      <c r="I64" s="167">
        <v>85</v>
      </c>
      <c r="J64" s="167">
        <v>66.08</v>
      </c>
    </row>
    <row r="65" spans="1:10" ht="26.25" customHeight="1" x14ac:dyDescent="0.2">
      <c r="A65" s="412" t="s">
        <v>519</v>
      </c>
      <c r="B65" s="412"/>
      <c r="C65" s="412"/>
      <c r="D65" s="412"/>
      <c r="E65" s="206" t="s">
        <v>587</v>
      </c>
      <c r="F65" s="167">
        <v>100</v>
      </c>
      <c r="G65" s="167">
        <v>100</v>
      </c>
      <c r="H65" s="172"/>
      <c r="I65" s="167">
        <v>100</v>
      </c>
      <c r="J65" s="167">
        <v>100</v>
      </c>
    </row>
    <row r="66" spans="1:10" x14ac:dyDescent="0.2">
      <c r="A66" s="413" t="s">
        <v>520</v>
      </c>
      <c r="B66" s="413"/>
      <c r="C66" s="413"/>
      <c r="D66" s="413"/>
      <c r="E66" s="206" t="s">
        <v>587</v>
      </c>
      <c r="F66" s="167">
        <v>99.77</v>
      </c>
      <c r="G66" s="167">
        <v>99.77</v>
      </c>
      <c r="H66" s="172"/>
      <c r="I66" s="167">
        <v>99.77</v>
      </c>
      <c r="J66" s="167">
        <v>99.77</v>
      </c>
    </row>
    <row r="67" spans="1:10" ht="25.5" customHeight="1" x14ac:dyDescent="0.2">
      <c r="A67" s="412" t="s">
        <v>521</v>
      </c>
      <c r="B67" s="412"/>
      <c r="C67" s="412"/>
      <c r="D67" s="412"/>
      <c r="E67" s="206" t="s">
        <v>587</v>
      </c>
      <c r="F67" s="167">
        <v>67.900000000000006</v>
      </c>
      <c r="G67" s="167">
        <v>67.900000000000006</v>
      </c>
      <c r="H67" s="172"/>
      <c r="I67" s="167">
        <v>67.900000000000006</v>
      </c>
      <c r="J67" s="167">
        <v>67.900000000000006</v>
      </c>
    </row>
    <row r="68" spans="1:10" ht="25.5" customHeight="1" x14ac:dyDescent="0.2">
      <c r="A68" s="181"/>
      <c r="B68" s="412" t="s">
        <v>592</v>
      </c>
      <c r="C68" s="412"/>
      <c r="D68" s="412"/>
      <c r="E68" s="206" t="s">
        <v>587</v>
      </c>
      <c r="F68" s="167">
        <v>51.8</v>
      </c>
      <c r="G68" s="167">
        <v>35.17</v>
      </c>
      <c r="H68" s="172"/>
      <c r="I68" s="167">
        <v>51.8</v>
      </c>
      <c r="J68" s="167">
        <v>35.17</v>
      </c>
    </row>
    <row r="69" spans="1:10" ht="25.5" customHeight="1" x14ac:dyDescent="0.2">
      <c r="A69" s="181"/>
      <c r="B69" s="412" t="s">
        <v>593</v>
      </c>
      <c r="C69" s="412"/>
      <c r="D69" s="412"/>
      <c r="E69" s="206" t="s">
        <v>594</v>
      </c>
      <c r="F69" s="167">
        <v>100</v>
      </c>
      <c r="G69" s="167">
        <v>67.900000000000006</v>
      </c>
      <c r="H69" s="172"/>
      <c r="I69" s="167">
        <v>100</v>
      </c>
      <c r="J69" s="167">
        <v>67.900000000000006</v>
      </c>
    </row>
    <row r="70" spans="1:10" x14ac:dyDescent="0.2">
      <c r="A70" s="413" t="s">
        <v>523</v>
      </c>
      <c r="B70" s="413"/>
      <c r="C70" s="413"/>
      <c r="D70" s="413"/>
      <c r="E70" s="206" t="s">
        <v>587</v>
      </c>
      <c r="F70" s="167">
        <v>100</v>
      </c>
      <c r="G70" s="167">
        <v>100</v>
      </c>
      <c r="H70" s="172"/>
      <c r="I70" s="179">
        <v>100</v>
      </c>
      <c r="J70" s="179">
        <v>100</v>
      </c>
    </row>
    <row r="71" spans="1:10" ht="25.5" customHeight="1" x14ac:dyDescent="0.2">
      <c r="A71" s="203"/>
      <c r="B71" s="418" t="s">
        <v>595</v>
      </c>
      <c r="C71" s="418"/>
      <c r="D71" s="418"/>
      <c r="E71" s="206" t="s">
        <v>587</v>
      </c>
      <c r="F71" s="167">
        <v>75</v>
      </c>
      <c r="G71" s="167">
        <v>75</v>
      </c>
      <c r="H71" s="167"/>
      <c r="I71" s="167">
        <v>75</v>
      </c>
      <c r="J71" s="167">
        <v>75</v>
      </c>
    </row>
    <row r="72" spans="1:10" x14ac:dyDescent="0.2">
      <c r="A72" s="203"/>
      <c r="B72" s="419" t="s">
        <v>596</v>
      </c>
      <c r="C72" s="419"/>
      <c r="D72" s="419"/>
      <c r="E72" s="206" t="s">
        <v>587</v>
      </c>
      <c r="F72" s="167">
        <v>26</v>
      </c>
      <c r="G72" s="167">
        <v>26</v>
      </c>
      <c r="H72" s="167"/>
      <c r="I72" s="179" t="s">
        <v>524</v>
      </c>
      <c r="J72" s="179" t="s">
        <v>524</v>
      </c>
    </row>
    <row r="73" spans="1:10" ht="25.5" customHeight="1" x14ac:dyDescent="0.2">
      <c r="A73" s="203"/>
      <c r="B73" s="420" t="s">
        <v>597</v>
      </c>
      <c r="C73" s="420"/>
      <c r="D73" s="420"/>
      <c r="E73" s="206" t="s">
        <v>587</v>
      </c>
      <c r="F73" s="167">
        <v>52</v>
      </c>
      <c r="G73" s="167">
        <v>52</v>
      </c>
      <c r="H73" s="167"/>
      <c r="I73" s="179" t="s">
        <v>524</v>
      </c>
      <c r="J73" s="179" t="s">
        <v>524</v>
      </c>
    </row>
    <row r="74" spans="1:10" ht="25.5" customHeight="1" x14ac:dyDescent="0.2">
      <c r="A74" s="203"/>
      <c r="B74" s="203"/>
      <c r="C74" s="418" t="s">
        <v>596</v>
      </c>
      <c r="D74" s="418"/>
      <c r="E74" s="206" t="s">
        <v>587</v>
      </c>
      <c r="F74" s="167">
        <v>52</v>
      </c>
      <c r="G74" s="167">
        <v>26</v>
      </c>
      <c r="H74" s="167"/>
      <c r="I74" s="179" t="s">
        <v>524</v>
      </c>
      <c r="J74" s="179" t="s">
        <v>524</v>
      </c>
    </row>
    <row r="75" spans="1:10" ht="25.5" customHeight="1" x14ac:dyDescent="0.2">
      <c r="A75" s="417" t="s">
        <v>598</v>
      </c>
      <c r="B75" s="417"/>
      <c r="C75" s="417"/>
      <c r="D75" s="417"/>
      <c r="E75" s="206" t="s">
        <v>587</v>
      </c>
      <c r="F75" s="167">
        <v>100</v>
      </c>
      <c r="G75" s="167">
        <v>100</v>
      </c>
      <c r="H75" s="172"/>
      <c r="I75" s="179">
        <v>100</v>
      </c>
      <c r="J75" s="179">
        <v>100</v>
      </c>
    </row>
    <row r="76" spans="1:10" x14ac:dyDescent="0.2">
      <c r="A76" s="413" t="s">
        <v>522</v>
      </c>
      <c r="B76" s="413"/>
      <c r="C76" s="413"/>
      <c r="D76" s="413"/>
      <c r="E76" s="206" t="s">
        <v>587</v>
      </c>
      <c r="F76" s="167">
        <v>100</v>
      </c>
      <c r="G76" s="167">
        <v>100</v>
      </c>
      <c r="H76" s="172"/>
      <c r="I76" s="179">
        <v>100</v>
      </c>
      <c r="J76" s="179">
        <v>100</v>
      </c>
    </row>
    <row r="77" spans="1:10" x14ac:dyDescent="0.2">
      <c r="A77" s="207"/>
      <c r="B77" s="413" t="s">
        <v>599</v>
      </c>
      <c r="C77" s="413"/>
      <c r="D77" s="413"/>
      <c r="E77" s="206" t="s">
        <v>587</v>
      </c>
      <c r="F77" s="167">
        <v>51</v>
      </c>
      <c r="G77" s="167">
        <v>51</v>
      </c>
      <c r="H77" s="172"/>
      <c r="I77" s="179">
        <v>51</v>
      </c>
      <c r="J77" s="179">
        <v>51</v>
      </c>
    </row>
    <row r="78" spans="1:10" x14ac:dyDescent="0.2">
      <c r="A78" s="207"/>
      <c r="C78" s="207" t="s">
        <v>600</v>
      </c>
      <c r="D78" s="207"/>
      <c r="E78" s="206" t="s">
        <v>587</v>
      </c>
      <c r="F78" s="167">
        <v>75.16</v>
      </c>
      <c r="G78" s="167">
        <v>38.33</v>
      </c>
      <c r="H78" s="172"/>
      <c r="I78" s="179">
        <v>75.16</v>
      </c>
      <c r="J78" s="179">
        <v>38.33</v>
      </c>
    </row>
    <row r="79" spans="1:10" x14ac:dyDescent="0.2">
      <c r="A79" s="207"/>
      <c r="B79" s="207"/>
      <c r="C79" s="207"/>
      <c r="D79" s="207" t="s">
        <v>601</v>
      </c>
      <c r="E79" s="206" t="s">
        <v>587</v>
      </c>
      <c r="F79" s="167">
        <v>100</v>
      </c>
      <c r="G79" s="167">
        <v>38.33</v>
      </c>
      <c r="H79" s="172"/>
      <c r="I79" s="179">
        <v>100</v>
      </c>
      <c r="J79" s="179">
        <v>38.33</v>
      </c>
    </row>
    <row r="80" spans="1:10" x14ac:dyDescent="0.2">
      <c r="A80" s="207"/>
      <c r="B80" s="207"/>
      <c r="C80" s="207"/>
      <c r="D80" s="207" t="s">
        <v>602</v>
      </c>
      <c r="E80" s="206" t="s">
        <v>587</v>
      </c>
      <c r="F80" s="167">
        <v>100</v>
      </c>
      <c r="G80" s="167">
        <v>38.33</v>
      </c>
      <c r="H80" s="172"/>
      <c r="I80" s="179">
        <v>100</v>
      </c>
      <c r="J80" s="179">
        <v>38.33</v>
      </c>
    </row>
    <row r="81" spans="1:10" x14ac:dyDescent="0.2">
      <c r="A81" s="207"/>
      <c r="B81" s="207"/>
      <c r="C81" s="207"/>
      <c r="D81" s="207" t="s">
        <v>603</v>
      </c>
      <c r="E81" s="206" t="s">
        <v>587</v>
      </c>
      <c r="F81" s="167">
        <v>100</v>
      </c>
      <c r="G81" s="167">
        <v>38.33</v>
      </c>
      <c r="H81" s="172"/>
      <c r="I81" s="179">
        <v>100</v>
      </c>
      <c r="J81" s="179">
        <v>38.33</v>
      </c>
    </row>
    <row r="82" spans="1:10" x14ac:dyDescent="0.2">
      <c r="A82" s="207"/>
      <c r="B82" s="207"/>
      <c r="C82" s="207"/>
      <c r="D82" s="207" t="s">
        <v>604</v>
      </c>
      <c r="E82" s="206" t="s">
        <v>587</v>
      </c>
      <c r="F82" s="167">
        <v>100</v>
      </c>
      <c r="G82" s="167">
        <v>38.33</v>
      </c>
      <c r="H82" s="172"/>
      <c r="I82" s="179">
        <v>100</v>
      </c>
      <c r="J82" s="179">
        <v>38.33</v>
      </c>
    </row>
    <row r="83" spans="1:10" x14ac:dyDescent="0.2">
      <c r="A83" s="207"/>
      <c r="B83" s="207"/>
      <c r="C83" s="207"/>
      <c r="D83" s="207" t="s">
        <v>605</v>
      </c>
      <c r="E83" s="206" t="s">
        <v>587</v>
      </c>
      <c r="F83" s="167">
        <v>100</v>
      </c>
      <c r="G83" s="167">
        <v>38.33</v>
      </c>
      <c r="H83" s="172"/>
      <c r="I83" s="179">
        <v>100</v>
      </c>
      <c r="J83" s="179">
        <v>38.33</v>
      </c>
    </row>
    <row r="84" spans="1:10" x14ac:dyDescent="0.2">
      <c r="A84" s="207"/>
      <c r="B84" s="207"/>
      <c r="C84" s="207"/>
      <c r="D84" s="207" t="s">
        <v>606</v>
      </c>
      <c r="E84" s="206" t="s">
        <v>587</v>
      </c>
      <c r="F84" s="167">
        <v>100</v>
      </c>
      <c r="G84" s="167">
        <v>38.33</v>
      </c>
      <c r="H84" s="172"/>
      <c r="I84" s="179">
        <v>100</v>
      </c>
      <c r="J84" s="179">
        <v>38.33</v>
      </c>
    </row>
    <row r="85" spans="1:10" x14ac:dyDescent="0.2">
      <c r="A85" s="207"/>
      <c r="B85" s="207"/>
      <c r="C85" s="207"/>
      <c r="D85" s="207" t="s">
        <v>607</v>
      </c>
      <c r="E85" s="206" t="s">
        <v>611</v>
      </c>
      <c r="F85" s="167">
        <v>100</v>
      </c>
      <c r="G85" s="167">
        <v>38.33</v>
      </c>
      <c r="H85" s="172"/>
      <c r="I85" s="179">
        <v>100</v>
      </c>
      <c r="J85" s="179">
        <v>38.33</v>
      </c>
    </row>
    <row r="86" spans="1:10" x14ac:dyDescent="0.2">
      <c r="A86" s="207"/>
      <c r="B86" s="207"/>
      <c r="C86" s="207"/>
      <c r="D86" s="207" t="s">
        <v>608</v>
      </c>
      <c r="E86" s="206" t="s">
        <v>612</v>
      </c>
      <c r="F86" s="167">
        <v>100</v>
      </c>
      <c r="G86" s="167">
        <v>38.33</v>
      </c>
      <c r="H86" s="172"/>
      <c r="I86" s="179">
        <v>100</v>
      </c>
      <c r="J86" s="179">
        <v>38.33</v>
      </c>
    </row>
    <row r="87" spans="1:10" x14ac:dyDescent="0.2">
      <c r="A87" s="207"/>
      <c r="B87" s="207"/>
      <c r="C87" s="207"/>
      <c r="D87" s="207" t="s">
        <v>609</v>
      </c>
      <c r="E87" s="206" t="s">
        <v>613</v>
      </c>
      <c r="F87" s="167">
        <v>100</v>
      </c>
      <c r="G87" s="167">
        <v>38.33</v>
      </c>
      <c r="H87" s="172"/>
      <c r="I87" s="179">
        <v>100</v>
      </c>
      <c r="J87" s="179">
        <v>38.33</v>
      </c>
    </row>
    <row r="88" spans="1:10" x14ac:dyDescent="0.2">
      <c r="A88" s="207"/>
      <c r="B88" s="207"/>
      <c r="C88" s="207"/>
      <c r="D88" s="207" t="s">
        <v>610</v>
      </c>
      <c r="E88" s="206" t="s">
        <v>614</v>
      </c>
      <c r="F88" s="167">
        <v>100</v>
      </c>
      <c r="G88" s="167">
        <v>38.33</v>
      </c>
      <c r="H88" s="172"/>
      <c r="I88" s="179">
        <v>100</v>
      </c>
      <c r="J88" s="179">
        <v>38.33</v>
      </c>
    </row>
    <row r="89" spans="1:10" x14ac:dyDescent="0.2">
      <c r="A89" s="207"/>
      <c r="B89" s="207"/>
      <c r="C89" s="207"/>
      <c r="D89" s="207"/>
      <c r="E89" s="176"/>
      <c r="F89" s="167"/>
      <c r="G89" s="167"/>
      <c r="H89" s="172"/>
      <c r="I89" s="179"/>
      <c r="J89" s="179"/>
    </row>
    <row r="90" spans="1:10" x14ac:dyDescent="0.2">
      <c r="A90" s="180" t="s">
        <v>591</v>
      </c>
      <c r="B90" s="180"/>
      <c r="C90" s="180"/>
      <c r="D90" s="180"/>
      <c r="E90" s="180"/>
      <c r="F90" s="167"/>
      <c r="G90" s="167"/>
      <c r="H90" s="172"/>
      <c r="I90" s="179"/>
      <c r="J90" s="179"/>
    </row>
    <row r="91" spans="1:10" x14ac:dyDescent="0.2">
      <c r="A91" s="152"/>
      <c r="B91" s="152"/>
      <c r="C91" s="152"/>
      <c r="D91" s="152"/>
      <c r="E91" s="152"/>
      <c r="F91" s="150"/>
      <c r="G91" s="144"/>
      <c r="H91" s="144"/>
      <c r="I91" s="150"/>
    </row>
    <row r="92" spans="1:10" ht="36.75" customHeight="1" x14ac:dyDescent="0.2">
      <c r="A92" s="408" t="s">
        <v>525</v>
      </c>
      <c r="B92" s="408"/>
      <c r="C92" s="408"/>
      <c r="D92" s="408"/>
      <c r="E92" s="408"/>
      <c r="F92" s="408"/>
      <c r="G92" s="408"/>
      <c r="H92" s="408"/>
      <c r="I92" s="408"/>
    </row>
    <row r="93" spans="1:10" x14ac:dyDescent="0.2">
      <c r="A93" s="144"/>
      <c r="B93" s="144"/>
      <c r="C93" s="144"/>
      <c r="D93" s="144"/>
      <c r="E93" s="144"/>
      <c r="F93" s="144"/>
      <c r="G93" s="144"/>
      <c r="H93" s="144"/>
      <c r="I93" s="144"/>
    </row>
    <row r="94" spans="1:10" x14ac:dyDescent="0.2">
      <c r="A94" s="409"/>
      <c r="B94" s="149"/>
      <c r="C94" s="149"/>
      <c r="D94" s="149"/>
      <c r="E94" s="149"/>
      <c r="F94" s="147" t="s">
        <v>623</v>
      </c>
      <c r="G94" s="144"/>
      <c r="H94" s="144"/>
      <c r="I94" s="147" t="s">
        <v>578</v>
      </c>
    </row>
    <row r="95" spans="1:10" ht="24" customHeight="1" x14ac:dyDescent="0.2">
      <c r="A95" s="409"/>
      <c r="B95" s="149"/>
      <c r="C95" s="149"/>
      <c r="D95" s="149"/>
      <c r="E95" s="149"/>
      <c r="F95" s="148" t="s">
        <v>526</v>
      </c>
      <c r="G95" s="144"/>
      <c r="H95" s="144"/>
      <c r="I95" s="148" t="s">
        <v>526</v>
      </c>
    </row>
    <row r="96" spans="1:10" x14ac:dyDescent="0.2">
      <c r="A96" s="152" t="s">
        <v>520</v>
      </c>
      <c r="B96" s="152"/>
      <c r="C96" s="152"/>
      <c r="D96" s="152"/>
      <c r="E96" s="152"/>
      <c r="F96" s="153">
        <v>61.97</v>
      </c>
      <c r="G96" s="144"/>
      <c r="H96" s="144"/>
      <c r="I96" s="154">
        <v>61.97</v>
      </c>
    </row>
    <row r="97" spans="1:9" ht="29.25" customHeight="1" x14ac:dyDescent="0.2">
      <c r="A97" s="408" t="s">
        <v>521</v>
      </c>
      <c r="B97" s="408"/>
      <c r="C97" s="408"/>
      <c r="D97" s="408"/>
      <c r="E97" s="151"/>
      <c r="F97" s="153">
        <v>52.73</v>
      </c>
      <c r="G97" s="144"/>
      <c r="H97" s="144"/>
      <c r="I97" s="154">
        <v>52.73</v>
      </c>
    </row>
    <row r="98" spans="1:9" x14ac:dyDescent="0.2">
      <c r="A98" s="152"/>
      <c r="B98" s="152"/>
      <c r="C98" s="152"/>
      <c r="D98" s="152"/>
      <c r="E98" s="152"/>
      <c r="F98" s="153"/>
      <c r="G98" s="144"/>
      <c r="H98" s="144"/>
      <c r="I98" s="154"/>
    </row>
    <row r="99" spans="1:9" x14ac:dyDescent="0.2">
      <c r="A99" s="151"/>
      <c r="B99" s="151"/>
      <c r="C99" s="151"/>
      <c r="D99" s="151"/>
      <c r="E99" s="151"/>
      <c r="F99" s="153"/>
      <c r="G99" s="144"/>
      <c r="H99" s="144"/>
      <c r="I99" s="154"/>
    </row>
    <row r="100" spans="1:9" x14ac:dyDescent="0.2">
      <c r="A100" s="410" t="s">
        <v>527</v>
      </c>
      <c r="B100" s="410"/>
      <c r="C100" s="410"/>
      <c r="D100" s="410"/>
      <c r="E100" s="410"/>
      <c r="F100" s="410"/>
      <c r="G100" s="410"/>
      <c r="H100" s="410"/>
      <c r="I100" s="410"/>
    </row>
    <row r="101" spans="1:9" x14ac:dyDescent="0.2">
      <c r="A101" s="155"/>
      <c r="B101" s="155"/>
      <c r="C101" s="155"/>
      <c r="D101" s="155"/>
      <c r="E101" s="155"/>
      <c r="F101" s="155"/>
      <c r="G101" s="155"/>
      <c r="H101" s="155"/>
      <c r="I101" s="155"/>
    </row>
    <row r="102" spans="1:9" ht="25.5" customHeight="1" x14ac:dyDescent="0.2">
      <c r="A102" s="400" t="s">
        <v>528</v>
      </c>
      <c r="B102" s="400"/>
      <c r="C102" s="400"/>
      <c r="D102" s="400"/>
      <c r="E102" s="400"/>
      <c r="F102" s="400"/>
      <c r="G102" s="400"/>
      <c r="H102" s="400"/>
      <c r="I102" s="400"/>
    </row>
    <row r="103" spans="1:9" ht="25.5" customHeight="1" x14ac:dyDescent="0.2">
      <c r="A103" s="401" t="s">
        <v>529</v>
      </c>
      <c r="B103" s="401"/>
      <c r="C103" s="401"/>
      <c r="D103" s="401"/>
      <c r="E103" s="401"/>
      <c r="F103" s="401"/>
      <c r="G103" s="401"/>
      <c r="H103" s="401"/>
      <c r="I103" s="401"/>
    </row>
    <row r="104" spans="1:9" ht="39" customHeight="1" x14ac:dyDescent="0.2">
      <c r="A104" s="401" t="s">
        <v>530</v>
      </c>
      <c r="B104" s="401"/>
      <c r="C104" s="401"/>
      <c r="D104" s="401"/>
      <c r="E104" s="401"/>
      <c r="F104" s="401"/>
      <c r="G104" s="401"/>
      <c r="H104" s="401"/>
      <c r="I104" s="401"/>
    </row>
    <row r="105" spans="1:9" ht="25.5" customHeight="1" x14ac:dyDescent="0.2">
      <c r="A105" s="401" t="s">
        <v>531</v>
      </c>
      <c r="B105" s="401"/>
      <c r="C105" s="401"/>
      <c r="D105" s="401"/>
      <c r="E105" s="401"/>
      <c r="F105" s="401"/>
      <c r="G105" s="401"/>
      <c r="H105" s="401"/>
      <c r="I105" s="401"/>
    </row>
    <row r="106" spans="1:9" ht="24.75" customHeight="1" x14ac:dyDescent="0.2">
      <c r="A106" s="401" t="s">
        <v>532</v>
      </c>
      <c r="B106" s="401"/>
      <c r="C106" s="401"/>
      <c r="D106" s="401"/>
      <c r="E106" s="401"/>
      <c r="F106" s="401"/>
      <c r="G106" s="401"/>
      <c r="H106" s="401"/>
      <c r="I106" s="401"/>
    </row>
    <row r="107" spans="1:9" x14ac:dyDescent="0.2">
      <c r="A107" s="403"/>
      <c r="B107" s="403"/>
      <c r="C107" s="403"/>
      <c r="D107" s="403"/>
      <c r="E107" s="403"/>
      <c r="F107" s="403"/>
      <c r="G107" s="403"/>
      <c r="H107" s="403"/>
      <c r="I107" s="403"/>
    </row>
    <row r="108" spans="1:9" ht="25.5" customHeight="1" x14ac:dyDescent="0.2">
      <c r="A108" s="403" t="s">
        <v>533</v>
      </c>
      <c r="B108" s="403"/>
      <c r="C108" s="403"/>
      <c r="D108" s="403"/>
      <c r="E108" s="403"/>
      <c r="F108" s="403"/>
      <c r="G108" s="403"/>
      <c r="H108" s="403"/>
      <c r="I108" s="403"/>
    </row>
    <row r="109" spans="1:9" ht="25.5" customHeight="1" x14ac:dyDescent="0.2">
      <c r="A109" s="403" t="s">
        <v>534</v>
      </c>
      <c r="B109" s="403"/>
      <c r="C109" s="403"/>
      <c r="D109" s="403"/>
      <c r="E109" s="403"/>
      <c r="F109" s="403"/>
      <c r="G109" s="403"/>
      <c r="H109" s="403"/>
      <c r="I109" s="403"/>
    </row>
    <row r="110" spans="1:9" x14ac:dyDescent="0.2">
      <c r="A110" s="146"/>
      <c r="B110" s="146"/>
      <c r="C110" s="146"/>
      <c r="D110" s="146"/>
      <c r="E110" s="146"/>
      <c r="F110" s="146"/>
      <c r="G110" s="146"/>
      <c r="H110" s="146"/>
      <c r="I110" s="146"/>
    </row>
    <row r="111" spans="1:9" x14ac:dyDescent="0.2">
      <c r="A111" s="156" t="s">
        <v>535</v>
      </c>
      <c r="B111" s="156"/>
      <c r="C111" s="156"/>
      <c r="D111" s="156"/>
      <c r="E111" s="156"/>
      <c r="F111" s="156"/>
      <c r="G111" s="156"/>
      <c r="H111" s="156"/>
      <c r="I111" s="156"/>
    </row>
    <row r="112" spans="1:9" ht="12.75" customHeight="1" x14ac:dyDescent="0.2">
      <c r="A112" s="403" t="s">
        <v>536</v>
      </c>
      <c r="B112" s="403"/>
      <c r="C112" s="403"/>
      <c r="D112" s="403"/>
      <c r="E112" s="403"/>
      <c r="F112" s="403"/>
      <c r="G112" s="403"/>
      <c r="H112" s="403"/>
      <c r="I112" s="403"/>
    </row>
    <row r="113" spans="1:9" x14ac:dyDescent="0.2">
      <c r="A113" s="144"/>
      <c r="B113" s="144"/>
      <c r="C113" s="144"/>
      <c r="D113" s="144"/>
      <c r="E113" s="144"/>
      <c r="F113" s="144"/>
      <c r="G113" s="144"/>
      <c r="H113" s="144"/>
      <c r="I113" s="144"/>
    </row>
    <row r="114" spans="1:9" ht="24" x14ac:dyDescent="0.2">
      <c r="A114" s="154"/>
      <c r="B114" s="154"/>
      <c r="C114" s="154"/>
      <c r="D114" s="154"/>
      <c r="E114" s="189"/>
      <c r="F114" s="211" t="s">
        <v>617</v>
      </c>
      <c r="G114" s="144"/>
      <c r="H114" s="144"/>
      <c r="I114" s="211" t="s">
        <v>621</v>
      </c>
    </row>
    <row r="115" spans="1:9" x14ac:dyDescent="0.2">
      <c r="A115" s="154"/>
      <c r="B115" s="154"/>
      <c r="C115" s="154"/>
      <c r="D115" s="154"/>
      <c r="E115" s="189"/>
      <c r="F115" s="212" t="s">
        <v>537</v>
      </c>
      <c r="G115" s="144"/>
      <c r="H115" s="144"/>
      <c r="I115" s="212" t="s">
        <v>537</v>
      </c>
    </row>
    <row r="116" spans="1:9" x14ac:dyDescent="0.2">
      <c r="A116" s="154"/>
      <c r="B116" s="154"/>
      <c r="C116" s="154"/>
      <c r="D116" s="154"/>
      <c r="E116" s="189"/>
      <c r="F116" s="213"/>
      <c r="G116" s="144"/>
      <c r="H116" s="144"/>
      <c r="I116" s="213"/>
    </row>
    <row r="117" spans="1:9" x14ac:dyDescent="0.2">
      <c r="A117" s="154" t="s">
        <v>538</v>
      </c>
      <c r="B117" s="154"/>
      <c r="C117" s="154"/>
      <c r="D117" s="154"/>
      <c r="E117" s="189"/>
      <c r="F117" s="182">
        <v>15045264</v>
      </c>
      <c r="G117" s="172"/>
      <c r="H117" s="172"/>
      <c r="I117" s="197">
        <v>16044000</v>
      </c>
    </row>
    <row r="118" spans="1:9" x14ac:dyDescent="0.2">
      <c r="A118" s="154" t="s">
        <v>539</v>
      </c>
      <c r="B118" s="154"/>
      <c r="C118" s="154"/>
      <c r="D118" s="154"/>
      <c r="E118" s="189"/>
      <c r="F118" s="182">
        <f>F119+F120</f>
        <v>167853517</v>
      </c>
      <c r="G118" s="172"/>
      <c r="H118" s="172"/>
      <c r="I118" s="197">
        <f>I119+I120</f>
        <v>121609000</v>
      </c>
    </row>
    <row r="119" spans="1:9" x14ac:dyDescent="0.2">
      <c r="A119" s="154" t="s">
        <v>540</v>
      </c>
      <c r="B119" s="154"/>
      <c r="C119" s="154"/>
      <c r="D119" s="154"/>
      <c r="E119" s="189"/>
      <c r="F119" s="183">
        <v>58511204</v>
      </c>
      <c r="G119" s="172"/>
      <c r="H119" s="172"/>
      <c r="I119" s="198">
        <v>41509000</v>
      </c>
    </row>
    <row r="120" spans="1:9" x14ac:dyDescent="0.2">
      <c r="A120" s="154" t="s">
        <v>541</v>
      </c>
      <c r="B120" s="154"/>
      <c r="C120" s="154"/>
      <c r="D120" s="154"/>
      <c r="E120" s="189"/>
      <c r="F120" s="183">
        <v>109342313</v>
      </c>
      <c r="G120" s="172"/>
      <c r="H120" s="172"/>
      <c r="I120" s="198">
        <v>80100000</v>
      </c>
    </row>
    <row r="121" spans="1:9" x14ac:dyDescent="0.2">
      <c r="A121" s="154" t="s">
        <v>542</v>
      </c>
      <c r="B121" s="154"/>
      <c r="C121" s="154"/>
      <c r="D121" s="154"/>
      <c r="E121" s="189"/>
      <c r="F121" s="182">
        <f>F122+F123</f>
        <v>26386081</v>
      </c>
      <c r="G121" s="172"/>
      <c r="H121" s="172"/>
      <c r="I121" s="197">
        <f>I122+I123</f>
        <v>26729000</v>
      </c>
    </row>
    <row r="122" spans="1:9" x14ac:dyDescent="0.2">
      <c r="A122" s="154" t="s">
        <v>543</v>
      </c>
      <c r="B122" s="154"/>
      <c r="C122" s="154"/>
      <c r="D122" s="154"/>
      <c r="E122" s="189"/>
      <c r="F122" s="183">
        <v>17542960</v>
      </c>
      <c r="G122" s="172"/>
      <c r="H122" s="172"/>
      <c r="I122" s="198">
        <v>23710000</v>
      </c>
    </row>
    <row r="123" spans="1:9" x14ac:dyDescent="0.2">
      <c r="A123" s="154" t="s">
        <v>544</v>
      </c>
      <c r="B123" s="154"/>
      <c r="C123" s="154"/>
      <c r="D123" s="154"/>
      <c r="E123" s="189"/>
      <c r="F123" s="183">
        <v>8843121</v>
      </c>
      <c r="G123" s="172"/>
      <c r="H123" s="172"/>
      <c r="I123" s="198">
        <v>3019000</v>
      </c>
    </row>
    <row r="124" spans="1:9" x14ac:dyDescent="0.2">
      <c r="A124" s="154" t="s">
        <v>545</v>
      </c>
      <c r="B124" s="154"/>
      <c r="C124" s="154"/>
      <c r="D124" s="154"/>
      <c r="E124" s="189"/>
      <c r="F124" s="184">
        <v>4444447</v>
      </c>
      <c r="G124" s="172"/>
      <c r="H124" s="172"/>
      <c r="I124" s="199">
        <v>4628000</v>
      </c>
    </row>
    <row r="125" spans="1:9" x14ac:dyDescent="0.2">
      <c r="A125" s="154" t="s">
        <v>546</v>
      </c>
      <c r="B125" s="154"/>
      <c r="C125" s="154"/>
      <c r="D125" s="154"/>
      <c r="E125" s="189"/>
      <c r="F125" s="182">
        <f>F117+F118+F121+F124</f>
        <v>213729309</v>
      </c>
      <c r="G125" s="172"/>
      <c r="H125" s="172"/>
      <c r="I125" s="197">
        <f>I117+I118+I121+I124</f>
        <v>169010000</v>
      </c>
    </row>
    <row r="126" spans="1:9" x14ac:dyDescent="0.2">
      <c r="A126" s="154" t="s">
        <v>547</v>
      </c>
      <c r="B126" s="154"/>
      <c r="C126" s="154"/>
      <c r="D126" s="154"/>
      <c r="E126" s="189"/>
      <c r="F126" s="183">
        <v>16128673</v>
      </c>
      <c r="G126" s="172"/>
      <c r="H126" s="172"/>
      <c r="I126" s="198">
        <v>21520000</v>
      </c>
    </row>
    <row r="127" spans="1:9" x14ac:dyDescent="0.2">
      <c r="A127" s="158" t="s">
        <v>548</v>
      </c>
      <c r="B127" s="158"/>
      <c r="C127" s="158"/>
      <c r="D127" s="158"/>
      <c r="E127" s="216"/>
      <c r="F127" s="185">
        <f>SUM(F125:F126)</f>
        <v>229857982</v>
      </c>
      <c r="G127" s="172"/>
      <c r="H127" s="172"/>
      <c r="I127" s="200">
        <f>SUM(I125:I126)</f>
        <v>190530000</v>
      </c>
    </row>
    <row r="128" spans="1:9" x14ac:dyDescent="0.2">
      <c r="A128" s="154" t="s">
        <v>549</v>
      </c>
      <c r="B128" s="154"/>
      <c r="C128" s="154"/>
      <c r="D128" s="154"/>
      <c r="E128" s="189"/>
      <c r="F128" s="184">
        <v>-19823069</v>
      </c>
      <c r="G128" s="172"/>
      <c r="H128" s="172"/>
      <c r="I128" s="199">
        <v>-19004000</v>
      </c>
    </row>
    <row r="129" spans="1:24" ht="13.5" thickBot="1" x14ac:dyDescent="0.25">
      <c r="A129" s="158" t="s">
        <v>550</v>
      </c>
      <c r="B129" s="158"/>
      <c r="C129" s="158"/>
      <c r="D129" s="158"/>
      <c r="E129" s="216"/>
      <c r="F129" s="186">
        <f>SUM(F127:F128)</f>
        <v>210034913</v>
      </c>
      <c r="G129" s="172"/>
      <c r="H129" s="172"/>
      <c r="I129" s="201">
        <f>SUM(I127:I128)</f>
        <v>171526000</v>
      </c>
      <c r="L129" s="188"/>
    </row>
    <row r="130" spans="1:24" ht="13.5" thickTop="1" x14ac:dyDescent="0.2">
      <c r="A130" s="154"/>
      <c r="B130" s="154"/>
      <c r="C130" s="154"/>
      <c r="D130" s="154"/>
      <c r="E130" s="189"/>
      <c r="F130" s="183"/>
      <c r="G130" s="172"/>
      <c r="H130" s="172"/>
      <c r="I130" s="198"/>
    </row>
    <row r="131" spans="1:24" x14ac:dyDescent="0.2">
      <c r="A131" s="154" t="s">
        <v>551</v>
      </c>
      <c r="B131" s="154"/>
      <c r="C131" s="154"/>
      <c r="D131" s="154"/>
      <c r="E131" s="189"/>
      <c r="F131" s="183">
        <v>2722390</v>
      </c>
      <c r="G131" s="172"/>
      <c r="H131" s="172"/>
      <c r="I131" s="198">
        <v>4891000</v>
      </c>
    </row>
    <row r="132" spans="1:24" x14ac:dyDescent="0.2">
      <c r="A132" s="154" t="s">
        <v>552</v>
      </c>
      <c r="B132" s="154"/>
      <c r="C132" s="154"/>
      <c r="D132" s="154"/>
      <c r="E132" s="189"/>
      <c r="F132" s="183">
        <v>207312522</v>
      </c>
      <c r="G132" s="172"/>
      <c r="H132" s="172"/>
      <c r="I132" s="198">
        <v>166634000</v>
      </c>
    </row>
    <row r="133" spans="1:24" ht="13.5" thickBot="1" x14ac:dyDescent="0.25">
      <c r="A133" s="158" t="s">
        <v>548</v>
      </c>
      <c r="B133" s="158"/>
      <c r="C133" s="158"/>
      <c r="D133" s="158"/>
      <c r="E133" s="216"/>
      <c r="F133" s="187">
        <f>SUM(F131:F132)</f>
        <v>210034912</v>
      </c>
      <c r="G133" s="172"/>
      <c r="H133" s="172"/>
      <c r="I133" s="202">
        <f>SUM(I131:I132)</f>
        <v>171525000</v>
      </c>
    </row>
    <row r="134" spans="1:24" ht="13.5" thickTop="1" x14ac:dyDescent="0.2">
      <c r="A134" s="144"/>
      <c r="B134" s="144"/>
      <c r="C134" s="144"/>
      <c r="D134" s="144"/>
      <c r="E134" s="172"/>
      <c r="F134" s="172"/>
      <c r="G134" s="172"/>
      <c r="H134" s="172"/>
      <c r="I134" s="172"/>
    </row>
    <row r="135" spans="1:24" x14ac:dyDescent="0.2">
      <c r="A135" s="144"/>
      <c r="B135" s="144"/>
      <c r="C135" s="144"/>
      <c r="D135" s="144"/>
      <c r="E135" s="144"/>
      <c r="F135" s="172"/>
      <c r="G135" s="144"/>
      <c r="H135" s="144"/>
      <c r="I135" s="144"/>
    </row>
    <row r="136" spans="1:24" x14ac:dyDescent="0.2">
      <c r="A136" s="145" t="s">
        <v>553</v>
      </c>
      <c r="B136" s="145"/>
      <c r="C136" s="145"/>
      <c r="D136" s="145"/>
      <c r="E136" s="145"/>
      <c r="F136" s="145"/>
      <c r="G136" s="145"/>
      <c r="H136" s="145"/>
      <c r="I136" s="145"/>
    </row>
    <row r="137" spans="1:24" x14ac:dyDescent="0.2">
      <c r="A137" s="145"/>
      <c r="B137" s="145"/>
      <c r="C137" s="145"/>
      <c r="D137" s="145"/>
      <c r="E137" s="145"/>
      <c r="F137" s="145"/>
      <c r="G137" s="145"/>
      <c r="H137" s="145"/>
      <c r="I137" s="145"/>
    </row>
    <row r="138" spans="1:24" ht="25.5" customHeight="1" x14ac:dyDescent="0.2">
      <c r="A138" s="404" t="s">
        <v>624</v>
      </c>
      <c r="B138" s="404"/>
      <c r="C138" s="404"/>
      <c r="D138" s="404"/>
      <c r="E138" s="404"/>
      <c r="F138" s="404"/>
      <c r="G138" s="404"/>
      <c r="H138" s="404"/>
      <c r="I138" s="404"/>
      <c r="M138" s="416"/>
      <c r="N138" s="416"/>
      <c r="O138" s="416"/>
      <c r="P138" s="416"/>
      <c r="Q138" s="416"/>
      <c r="R138" s="416"/>
      <c r="S138" s="416"/>
      <c r="T138" s="416"/>
      <c r="U138" s="416"/>
      <c r="V138" s="416"/>
      <c r="W138" s="416"/>
      <c r="X138" s="416"/>
    </row>
    <row r="139" spans="1:24" x14ac:dyDescent="0.2">
      <c r="A139" s="144"/>
      <c r="B139" s="144"/>
      <c r="C139" s="144"/>
      <c r="D139" s="144"/>
      <c r="E139" s="144"/>
      <c r="F139" s="144"/>
      <c r="G139" s="144"/>
      <c r="H139" s="144"/>
      <c r="I139" s="144"/>
    </row>
    <row r="140" spans="1:24" x14ac:dyDescent="0.2">
      <c r="A140" s="402" t="s">
        <v>554</v>
      </c>
      <c r="B140" s="402"/>
      <c r="C140" s="402"/>
      <c r="D140" s="402"/>
      <c r="E140" s="402"/>
      <c r="F140" s="402"/>
      <c r="G140" s="402"/>
      <c r="H140" s="402"/>
      <c r="I140" s="402"/>
    </row>
    <row r="141" spans="1:24" x14ac:dyDescent="0.2">
      <c r="A141" s="159"/>
      <c r="B141" s="159"/>
      <c r="C141" s="159"/>
      <c r="D141" s="159"/>
      <c r="E141" s="159"/>
      <c r="F141" s="144"/>
      <c r="G141" s="144"/>
      <c r="H141" s="144"/>
      <c r="I141" s="144"/>
    </row>
    <row r="142" spans="1:24" ht="39" customHeight="1" x14ac:dyDescent="0.2">
      <c r="A142" s="404" t="s">
        <v>634</v>
      </c>
      <c r="B142" s="404"/>
      <c r="C142" s="404"/>
      <c r="D142" s="404"/>
      <c r="E142" s="404"/>
      <c r="F142" s="404"/>
      <c r="G142" s="404"/>
      <c r="H142" s="404"/>
      <c r="I142" s="404"/>
    </row>
    <row r="143" spans="1:24" x14ac:dyDescent="0.2">
      <c r="A143" s="146"/>
      <c r="B143" s="146"/>
      <c r="C143" s="146"/>
      <c r="D143" s="146"/>
      <c r="E143" s="146"/>
      <c r="F143" s="146"/>
      <c r="G143" s="146"/>
      <c r="H143" s="146"/>
      <c r="I143" s="146"/>
    </row>
    <row r="144" spans="1:24" x14ac:dyDescent="0.2">
      <c r="A144" s="402" t="s">
        <v>555</v>
      </c>
      <c r="B144" s="402"/>
      <c r="C144" s="402"/>
      <c r="D144" s="402"/>
      <c r="E144" s="402"/>
      <c r="F144" s="402"/>
      <c r="G144" s="402"/>
      <c r="H144" s="402"/>
      <c r="I144" s="402"/>
    </row>
    <row r="145" spans="1:9" ht="24" x14ac:dyDescent="0.2">
      <c r="A145" s="144"/>
      <c r="B145" s="144"/>
      <c r="C145" s="144"/>
      <c r="D145" s="144"/>
      <c r="E145" s="144"/>
      <c r="F145" s="214" t="s">
        <v>620</v>
      </c>
      <c r="G145" s="144"/>
      <c r="H145" s="144"/>
      <c r="I145" s="214" t="s">
        <v>619</v>
      </c>
    </row>
    <row r="146" spans="1:9" x14ac:dyDescent="0.2">
      <c r="A146" s="144"/>
      <c r="B146" s="144"/>
      <c r="C146" s="144"/>
      <c r="D146" s="144"/>
      <c r="E146" s="144"/>
      <c r="F146" s="189"/>
      <c r="G146" s="172"/>
      <c r="H146" s="172"/>
      <c r="I146" s="189"/>
    </row>
    <row r="147" spans="1:9" x14ac:dyDescent="0.2">
      <c r="A147" s="158" t="s">
        <v>625</v>
      </c>
      <c r="B147" s="158"/>
      <c r="C147" s="158"/>
      <c r="D147" s="158"/>
      <c r="E147" s="158"/>
      <c r="F147" s="190">
        <v>15507</v>
      </c>
      <c r="G147" s="172"/>
      <c r="H147" s="172"/>
      <c r="I147" s="190">
        <v>7466</v>
      </c>
    </row>
    <row r="148" spans="1:9" x14ac:dyDescent="0.2">
      <c r="A148" s="154"/>
      <c r="B148" s="154"/>
      <c r="C148" s="154"/>
      <c r="D148" s="154"/>
      <c r="E148" s="154"/>
      <c r="F148" s="189"/>
      <c r="G148" s="172"/>
      <c r="H148" s="172"/>
      <c r="I148" s="189"/>
    </row>
    <row r="149" spans="1:9" x14ac:dyDescent="0.2">
      <c r="A149" s="154" t="s">
        <v>556</v>
      </c>
      <c r="B149" s="154"/>
      <c r="C149" s="154"/>
      <c r="D149" s="154"/>
      <c r="E149" s="154"/>
      <c r="F149" s="191">
        <v>2546387</v>
      </c>
      <c r="G149" s="189"/>
      <c r="H149" s="189"/>
      <c r="I149" s="191">
        <v>2546140</v>
      </c>
    </row>
    <row r="150" spans="1:9" x14ac:dyDescent="0.2">
      <c r="A150" s="154"/>
      <c r="B150" s="154"/>
      <c r="C150" s="154"/>
      <c r="D150" s="154"/>
      <c r="E150" s="154"/>
      <c r="F150" s="189"/>
      <c r="G150" s="172"/>
      <c r="H150" s="172"/>
      <c r="I150" s="189"/>
    </row>
    <row r="151" spans="1:9" ht="13.5" thickBot="1" x14ac:dyDescent="0.25">
      <c r="A151" s="158" t="s">
        <v>626</v>
      </c>
      <c r="B151" s="158"/>
      <c r="C151" s="158"/>
      <c r="D151" s="158"/>
      <c r="E151" s="158"/>
      <c r="F151" s="217">
        <v>6.09</v>
      </c>
      <c r="G151" s="172"/>
      <c r="H151" s="172"/>
      <c r="I151" s="192">
        <v>2.93</v>
      </c>
    </row>
    <row r="152" spans="1:9" ht="13.5" thickTop="1" x14ac:dyDescent="0.2">
      <c r="A152" s="144"/>
      <c r="B152" s="144"/>
      <c r="C152" s="144"/>
      <c r="D152" s="144"/>
      <c r="E152" s="144"/>
      <c r="F152" s="144"/>
      <c r="G152" s="144"/>
      <c r="H152" s="144"/>
      <c r="I152" s="144"/>
    </row>
    <row r="153" spans="1:9" x14ac:dyDescent="0.2">
      <c r="A153" s="402" t="s">
        <v>557</v>
      </c>
      <c r="B153" s="402"/>
      <c r="C153" s="402"/>
      <c r="D153" s="402"/>
      <c r="E153" s="402"/>
      <c r="F153" s="402"/>
      <c r="G153" s="402"/>
      <c r="H153" s="402"/>
      <c r="I153" s="402"/>
    </row>
    <row r="154" spans="1:9" x14ac:dyDescent="0.2">
      <c r="A154" s="160"/>
      <c r="B154" s="160"/>
      <c r="C154" s="160"/>
      <c r="D154" s="160"/>
      <c r="E154" s="160"/>
      <c r="F154" s="160"/>
      <c r="G154" s="160"/>
      <c r="H154" s="160"/>
      <c r="I154" s="160"/>
    </row>
    <row r="155" spans="1:9" ht="37.5" customHeight="1" x14ac:dyDescent="0.2">
      <c r="A155" s="405" t="s">
        <v>632</v>
      </c>
      <c r="B155" s="405"/>
      <c r="C155" s="405"/>
      <c r="D155" s="405"/>
      <c r="E155" s="405"/>
      <c r="F155" s="405"/>
      <c r="G155" s="405"/>
      <c r="H155" s="405"/>
      <c r="I155" s="405"/>
    </row>
    <row r="156" spans="1:9" x14ac:dyDescent="0.2">
      <c r="A156" s="144"/>
      <c r="B156" s="144"/>
      <c r="C156" s="144"/>
      <c r="D156" s="144"/>
      <c r="E156" s="144"/>
      <c r="F156" s="144"/>
      <c r="G156" s="144"/>
      <c r="H156" s="144"/>
      <c r="I156" s="144"/>
    </row>
    <row r="157" spans="1:9" x14ac:dyDescent="0.2">
      <c r="A157" s="402" t="s">
        <v>558</v>
      </c>
      <c r="B157" s="402"/>
      <c r="C157" s="402"/>
      <c r="D157" s="402"/>
      <c r="E157" s="402"/>
      <c r="F157" s="402"/>
      <c r="G157" s="402"/>
      <c r="H157" s="402"/>
      <c r="I157" s="402"/>
    </row>
    <row r="158" spans="1:9" x14ac:dyDescent="0.2">
      <c r="A158" s="159"/>
      <c r="B158" s="159"/>
      <c r="C158" s="159"/>
      <c r="D158" s="159"/>
      <c r="E158" s="159"/>
      <c r="F158" s="144"/>
      <c r="G158" s="144"/>
      <c r="H158" s="144"/>
      <c r="I158" s="144"/>
    </row>
    <row r="159" spans="1:9" ht="25.5" customHeight="1" x14ac:dyDescent="0.2">
      <c r="A159" s="404" t="s">
        <v>633</v>
      </c>
      <c r="B159" s="404"/>
      <c r="C159" s="404"/>
      <c r="D159" s="404"/>
      <c r="E159" s="404"/>
      <c r="F159" s="404"/>
      <c r="G159" s="404"/>
      <c r="H159" s="404"/>
      <c r="I159" s="404"/>
    </row>
    <row r="160" spans="1:9" x14ac:dyDescent="0.2">
      <c r="A160" s="144"/>
      <c r="B160" s="144"/>
      <c r="C160" s="144"/>
      <c r="D160" s="144"/>
      <c r="E160" s="144"/>
      <c r="F160" s="144"/>
      <c r="G160" s="144"/>
      <c r="H160" s="144"/>
      <c r="I160" s="144"/>
    </row>
    <row r="161" spans="1:9" x14ac:dyDescent="0.2">
      <c r="A161" s="402" t="s">
        <v>559</v>
      </c>
      <c r="B161" s="402"/>
      <c r="C161" s="402"/>
      <c r="D161" s="402"/>
      <c r="E161" s="402"/>
      <c r="F161" s="402"/>
      <c r="G161" s="402"/>
      <c r="H161" s="402"/>
      <c r="I161" s="402"/>
    </row>
    <row r="162" spans="1:9" x14ac:dyDescent="0.2">
      <c r="A162" s="159"/>
      <c r="B162" s="159"/>
      <c r="C162" s="159"/>
      <c r="D162" s="159"/>
      <c r="E162" s="159"/>
      <c r="F162" s="144"/>
      <c r="G162" s="144"/>
      <c r="H162" s="144"/>
      <c r="I162" s="144"/>
    </row>
    <row r="163" spans="1:9" ht="56.25" customHeight="1" x14ac:dyDescent="0.2">
      <c r="A163" s="407" t="s">
        <v>628</v>
      </c>
      <c r="B163" s="407"/>
      <c r="C163" s="407"/>
      <c r="D163" s="407"/>
      <c r="E163" s="407"/>
      <c r="F163" s="407"/>
      <c r="G163" s="407"/>
      <c r="H163" s="407"/>
      <c r="I163" s="407"/>
    </row>
    <row r="164" spans="1:9" x14ac:dyDescent="0.2">
      <c r="A164" s="144"/>
      <c r="B164" s="144"/>
      <c r="C164" s="144"/>
      <c r="D164" s="144"/>
      <c r="E164" s="144"/>
      <c r="F164" s="144"/>
      <c r="G164" s="144"/>
      <c r="H164" s="144"/>
      <c r="I164" s="144"/>
    </row>
    <row r="165" spans="1:9" x14ac:dyDescent="0.2">
      <c r="A165" s="402" t="s">
        <v>560</v>
      </c>
      <c r="B165" s="402"/>
      <c r="C165" s="402"/>
      <c r="D165" s="402"/>
      <c r="E165" s="402"/>
      <c r="F165" s="402"/>
      <c r="G165" s="402"/>
      <c r="H165" s="402"/>
      <c r="I165" s="402"/>
    </row>
    <row r="166" spans="1:9" x14ac:dyDescent="0.2">
      <c r="A166" s="144"/>
      <c r="B166" s="144"/>
      <c r="C166" s="144"/>
      <c r="D166" s="144"/>
      <c r="E166" s="144"/>
      <c r="F166" s="144"/>
      <c r="G166" s="144"/>
      <c r="H166" s="144"/>
      <c r="I166" s="144"/>
    </row>
    <row r="167" spans="1:9" x14ac:dyDescent="0.2">
      <c r="A167" s="154"/>
      <c r="B167" s="154"/>
      <c r="C167" s="154"/>
      <c r="D167" s="154"/>
      <c r="E167" s="154"/>
      <c r="F167" s="161" t="s">
        <v>623</v>
      </c>
      <c r="G167" s="144"/>
      <c r="H167" s="144"/>
      <c r="I167" s="161" t="s">
        <v>578</v>
      </c>
    </row>
    <row r="168" spans="1:9" x14ac:dyDescent="0.2">
      <c r="A168" s="154"/>
      <c r="B168" s="154"/>
      <c r="C168" s="154"/>
      <c r="D168" s="154"/>
      <c r="E168" s="154"/>
      <c r="F168" s="157" t="s">
        <v>537</v>
      </c>
      <c r="G168" s="144"/>
      <c r="H168" s="144"/>
      <c r="I168" s="157" t="s">
        <v>537</v>
      </c>
    </row>
    <row r="169" spans="1:9" x14ac:dyDescent="0.2">
      <c r="A169" s="158" t="s">
        <v>561</v>
      </c>
      <c r="B169" s="158"/>
      <c r="C169" s="158"/>
      <c r="D169" s="158"/>
      <c r="E169" s="158"/>
      <c r="F169" s="189"/>
      <c r="G169" s="144"/>
      <c r="H169" s="144"/>
      <c r="I169" s="154"/>
    </row>
    <row r="170" spans="1:9" x14ac:dyDescent="0.2">
      <c r="A170" s="154" t="s">
        <v>562</v>
      </c>
      <c r="B170" s="154"/>
      <c r="C170" s="154"/>
      <c r="D170" s="154"/>
      <c r="E170" s="154"/>
      <c r="F170" s="218">
        <v>30878</v>
      </c>
      <c r="G170" s="172"/>
      <c r="H170" s="172"/>
      <c r="I170" s="194">
        <v>31774</v>
      </c>
    </row>
    <row r="171" spans="1:9" x14ac:dyDescent="0.2">
      <c r="A171" s="154" t="s">
        <v>563</v>
      </c>
      <c r="B171" s="154"/>
      <c r="C171" s="154"/>
      <c r="D171" s="154"/>
      <c r="E171" s="154"/>
      <c r="F171" s="218">
        <v>30256</v>
      </c>
      <c r="G171" s="172"/>
      <c r="H171" s="172"/>
      <c r="I171" s="194">
        <v>28081</v>
      </c>
    </row>
    <row r="172" spans="1:9" ht="13.5" thickBot="1" x14ac:dyDescent="0.25">
      <c r="A172" s="154"/>
      <c r="B172" s="154"/>
      <c r="C172" s="154"/>
      <c r="D172" s="154"/>
      <c r="E172" s="154"/>
      <c r="F172" s="193">
        <f>SUM(F170:F171)</f>
        <v>61134</v>
      </c>
      <c r="G172" s="144"/>
      <c r="H172" s="144"/>
      <c r="I172" s="163">
        <f>SUM(I170:I171)</f>
        <v>59855</v>
      </c>
    </row>
    <row r="173" spans="1:9" ht="13.5" thickTop="1" x14ac:dyDescent="0.2">
      <c r="A173" s="154"/>
      <c r="B173" s="154"/>
      <c r="C173" s="154"/>
      <c r="D173" s="154"/>
      <c r="E173" s="154"/>
      <c r="F173" s="162"/>
      <c r="G173" s="144"/>
      <c r="H173" s="144"/>
      <c r="I173" s="144"/>
    </row>
    <row r="174" spans="1:9" ht="39" customHeight="1" x14ac:dyDescent="0.2">
      <c r="A174" s="405" t="s">
        <v>629</v>
      </c>
      <c r="B174" s="405"/>
      <c r="C174" s="405"/>
      <c r="D174" s="405"/>
      <c r="E174" s="405"/>
      <c r="F174" s="405"/>
      <c r="G174" s="405"/>
      <c r="H174" s="405"/>
      <c r="I174" s="405"/>
    </row>
    <row r="175" spans="1:9" x14ac:dyDescent="0.2">
      <c r="A175" s="164"/>
      <c r="B175" s="164"/>
      <c r="C175" s="164"/>
      <c r="D175" s="164"/>
      <c r="E175" s="164"/>
      <c r="F175" s="164"/>
      <c r="G175" s="164"/>
      <c r="H175" s="164"/>
      <c r="I175" s="164"/>
    </row>
    <row r="176" spans="1:9" x14ac:dyDescent="0.2">
      <c r="A176" s="165" t="s">
        <v>564</v>
      </c>
      <c r="B176" s="165"/>
      <c r="C176" s="165"/>
      <c r="D176" s="165"/>
      <c r="E176" s="165"/>
      <c r="F176" s="165"/>
      <c r="G176" s="165"/>
      <c r="H176" s="165"/>
      <c r="I176" s="165"/>
    </row>
    <row r="177" spans="1:10" x14ac:dyDescent="0.2">
      <c r="A177" s="144"/>
      <c r="B177" s="144"/>
      <c r="C177" s="144"/>
      <c r="D177" s="144"/>
      <c r="E177" s="144"/>
      <c r="F177" s="144"/>
      <c r="G177" s="144"/>
      <c r="H177" s="144"/>
      <c r="I177" s="144"/>
    </row>
    <row r="178" spans="1:10" x14ac:dyDescent="0.2">
      <c r="A178" s="154"/>
      <c r="B178" s="154"/>
      <c r="C178" s="154"/>
      <c r="D178" s="154"/>
      <c r="E178" s="154"/>
      <c r="F178" s="161" t="s">
        <v>623</v>
      </c>
      <c r="G178" s="144"/>
      <c r="H178" s="144"/>
      <c r="I178" s="144"/>
    </row>
    <row r="179" spans="1:10" x14ac:dyDescent="0.2">
      <c r="A179" s="154"/>
      <c r="B179" s="154"/>
      <c r="C179" s="154"/>
      <c r="D179" s="154"/>
      <c r="E179" s="154"/>
      <c r="F179" s="212" t="s">
        <v>537</v>
      </c>
      <c r="G179" s="144"/>
      <c r="H179" s="144"/>
      <c r="I179" s="144"/>
    </row>
    <row r="180" spans="1:10" x14ac:dyDescent="0.2">
      <c r="A180" s="154" t="s">
        <v>565</v>
      </c>
      <c r="B180" s="154"/>
      <c r="C180" s="154"/>
      <c r="D180" s="154"/>
      <c r="E180" s="154"/>
      <c r="F180" s="194">
        <v>30256</v>
      </c>
      <c r="G180" s="144"/>
      <c r="H180" s="144"/>
      <c r="I180" s="144"/>
    </row>
    <row r="181" spans="1:10" x14ac:dyDescent="0.2">
      <c r="A181" s="154" t="s">
        <v>566</v>
      </c>
      <c r="B181" s="154"/>
      <c r="C181" s="154"/>
      <c r="D181" s="154"/>
      <c r="E181" s="154"/>
      <c r="F181" s="194">
        <v>9641</v>
      </c>
      <c r="G181" s="144"/>
      <c r="H181" s="144"/>
      <c r="I181" s="144"/>
    </row>
    <row r="182" spans="1:10" x14ac:dyDescent="0.2">
      <c r="A182" s="154" t="s">
        <v>567</v>
      </c>
      <c r="B182" s="154"/>
      <c r="C182" s="154"/>
      <c r="D182" s="154"/>
      <c r="E182" s="154"/>
      <c r="F182" s="194">
        <v>14220</v>
      </c>
      <c r="G182" s="144"/>
      <c r="H182" s="144"/>
      <c r="I182" s="144"/>
    </row>
    <row r="183" spans="1:10" x14ac:dyDescent="0.2">
      <c r="A183" s="154" t="s">
        <v>568</v>
      </c>
      <c r="B183" s="154"/>
      <c r="C183" s="154"/>
      <c r="D183" s="154"/>
      <c r="E183" s="154"/>
      <c r="F183" s="194">
        <v>7017</v>
      </c>
      <c r="G183" s="144"/>
      <c r="H183" s="144"/>
      <c r="I183" s="144"/>
    </row>
    <row r="184" spans="1:10" ht="13.5" thickBot="1" x14ac:dyDescent="0.25">
      <c r="A184" s="154"/>
      <c r="B184" s="154"/>
      <c r="C184" s="154"/>
      <c r="D184" s="154"/>
      <c r="E184" s="154"/>
      <c r="F184" s="195">
        <f>SUM(F180:F183)</f>
        <v>61134</v>
      </c>
      <c r="G184" s="144"/>
      <c r="H184" s="144"/>
      <c r="I184" s="144"/>
    </row>
    <row r="185" spans="1:10" ht="13.5" thickTop="1" x14ac:dyDescent="0.2">
      <c r="A185" s="144"/>
      <c r="B185" s="144"/>
      <c r="C185" s="144"/>
      <c r="D185" s="144"/>
      <c r="E185" s="144"/>
      <c r="F185" s="172"/>
      <c r="G185" s="144"/>
      <c r="H185" s="144"/>
      <c r="I185" s="144"/>
    </row>
    <row r="186" spans="1:10" x14ac:dyDescent="0.2">
      <c r="A186" s="145" t="s">
        <v>569</v>
      </c>
      <c r="B186" s="145"/>
      <c r="C186" s="145"/>
      <c r="D186" s="145"/>
      <c r="E186" s="145"/>
      <c r="F186" s="145"/>
      <c r="G186" s="145"/>
      <c r="H186" s="145"/>
      <c r="I186" s="145"/>
    </row>
    <row r="187" spans="1:10" x14ac:dyDescent="0.2">
      <c r="A187" s="145"/>
      <c r="B187" s="145"/>
      <c r="C187" s="145"/>
      <c r="D187" s="145"/>
      <c r="E187" s="145"/>
      <c r="F187" s="145"/>
      <c r="G187" s="145"/>
      <c r="H187" s="145"/>
      <c r="I187" s="145"/>
    </row>
    <row r="188" spans="1:10" ht="156.75" customHeight="1" x14ac:dyDescent="0.2">
      <c r="A188" s="406" t="s">
        <v>627</v>
      </c>
      <c r="B188" s="406"/>
      <c r="C188" s="406"/>
      <c r="D188" s="406"/>
      <c r="E188" s="406"/>
      <c r="F188" s="406"/>
      <c r="G188" s="406"/>
      <c r="H188" s="406"/>
      <c r="I188" s="406"/>
      <c r="J188" s="215"/>
    </row>
    <row r="189" spans="1:10" x14ac:dyDescent="0.2">
      <c r="A189" s="403" t="s">
        <v>464</v>
      </c>
      <c r="B189" s="403"/>
      <c r="C189" s="403"/>
      <c r="D189" s="403"/>
      <c r="E189" s="403"/>
      <c r="F189" s="403"/>
      <c r="G189" s="403"/>
      <c r="H189" s="403"/>
      <c r="I189" s="403"/>
    </row>
    <row r="190" spans="1:10" x14ac:dyDescent="0.2">
      <c r="A190" s="146"/>
      <c r="B190" s="146"/>
      <c r="C190" s="146"/>
      <c r="D190" s="146"/>
      <c r="E190" s="146"/>
      <c r="F190" s="146"/>
      <c r="G190" s="146"/>
      <c r="H190" s="146"/>
      <c r="I190" s="146"/>
    </row>
    <row r="191" spans="1:10" x14ac:dyDescent="0.2">
      <c r="A191" s="144"/>
      <c r="B191" s="144"/>
      <c r="C191" s="144"/>
      <c r="D191" s="144"/>
      <c r="E191" s="144"/>
      <c r="F191" s="219" t="s">
        <v>623</v>
      </c>
      <c r="G191" s="144"/>
      <c r="H191" s="144"/>
      <c r="I191" s="219" t="s">
        <v>578</v>
      </c>
    </row>
    <row r="192" spans="1:10" x14ac:dyDescent="0.2">
      <c r="A192" s="144"/>
      <c r="B192" s="144"/>
      <c r="C192" s="144"/>
      <c r="D192" s="144"/>
      <c r="E192" s="144"/>
      <c r="F192" s="212" t="s">
        <v>537</v>
      </c>
      <c r="G192" s="144"/>
      <c r="H192" s="144"/>
      <c r="I192" s="212" t="s">
        <v>537</v>
      </c>
    </row>
    <row r="193" spans="1:9" x14ac:dyDescent="0.2">
      <c r="A193" s="158" t="s">
        <v>570</v>
      </c>
      <c r="B193" s="158"/>
      <c r="C193" s="158"/>
      <c r="D193" s="158"/>
      <c r="E193" s="158"/>
      <c r="F193" s="194"/>
      <c r="G193" s="144"/>
      <c r="H193" s="144"/>
      <c r="I193" s="194"/>
    </row>
    <row r="194" spans="1:9" x14ac:dyDescent="0.2">
      <c r="A194" s="154" t="s">
        <v>571</v>
      </c>
      <c r="B194" s="154"/>
      <c r="C194" s="154"/>
      <c r="D194" s="154"/>
      <c r="E194" s="154"/>
      <c r="F194" s="194">
        <v>1701</v>
      </c>
      <c r="G194" s="144"/>
      <c r="H194" s="144"/>
      <c r="I194" s="194">
        <v>10516</v>
      </c>
    </row>
    <row r="195" spans="1:9" x14ac:dyDescent="0.2">
      <c r="A195" s="154" t="s">
        <v>572</v>
      </c>
      <c r="B195" s="154"/>
      <c r="C195" s="154"/>
      <c r="D195" s="154"/>
      <c r="E195" s="154"/>
      <c r="F195" s="194">
        <v>2577</v>
      </c>
      <c r="G195" s="144"/>
      <c r="H195" s="144"/>
      <c r="I195" s="194">
        <v>1991</v>
      </c>
    </row>
    <row r="196" spans="1:9" ht="13.5" thickBot="1" x14ac:dyDescent="0.25">
      <c r="A196" s="154"/>
      <c r="B196" s="154"/>
      <c r="C196" s="154"/>
      <c r="D196" s="154"/>
      <c r="E196" s="154"/>
      <c r="F196" s="195">
        <f>SUM(F193:F195)</f>
        <v>4278</v>
      </c>
      <c r="G196" s="144"/>
      <c r="H196" s="144"/>
      <c r="I196" s="195">
        <f>SUM(I193:I195)</f>
        <v>12507</v>
      </c>
    </row>
    <row r="197" spans="1:9" ht="13.5" thickTop="1" x14ac:dyDescent="0.2">
      <c r="A197" s="158" t="s">
        <v>573</v>
      </c>
      <c r="B197" s="158"/>
      <c r="C197" s="158"/>
      <c r="D197" s="158"/>
      <c r="E197" s="158"/>
      <c r="F197" s="194"/>
      <c r="G197" s="144"/>
      <c r="H197" s="144"/>
      <c r="I197" s="194"/>
    </row>
    <row r="198" spans="1:9" x14ac:dyDescent="0.2">
      <c r="A198" s="154" t="s">
        <v>571</v>
      </c>
      <c r="B198" s="154"/>
      <c r="C198" s="154"/>
      <c r="D198" s="154"/>
      <c r="E198" s="154"/>
      <c r="F198" s="220">
        <v>14493</v>
      </c>
      <c r="G198" s="144"/>
      <c r="H198" s="144"/>
      <c r="I198" s="220">
        <v>14085</v>
      </c>
    </row>
    <row r="199" spans="1:9" x14ac:dyDescent="0.2">
      <c r="A199" s="154" t="s">
        <v>572</v>
      </c>
      <c r="B199" s="154"/>
      <c r="C199" s="154"/>
      <c r="D199" s="154"/>
      <c r="E199" s="154"/>
      <c r="F199" s="220">
        <v>1428</v>
      </c>
      <c r="G199" s="144"/>
      <c r="H199" s="144"/>
      <c r="I199" s="220">
        <v>1416</v>
      </c>
    </row>
    <row r="200" spans="1:9" ht="13.5" thickBot="1" x14ac:dyDescent="0.25">
      <c r="A200" s="154"/>
      <c r="B200" s="154"/>
      <c r="C200" s="154"/>
      <c r="D200" s="154"/>
      <c r="E200" s="154"/>
      <c r="F200" s="221">
        <f>SUM(F198:F199)</f>
        <v>15921</v>
      </c>
      <c r="G200" s="144"/>
      <c r="H200" s="144"/>
      <c r="I200" s="221">
        <f>SUM(I198:I199)</f>
        <v>15501</v>
      </c>
    </row>
    <row r="201" spans="1:9" ht="13.5" thickTop="1" x14ac:dyDescent="0.2">
      <c r="A201" s="154"/>
      <c r="B201" s="154"/>
      <c r="C201" s="154"/>
      <c r="D201" s="154"/>
      <c r="E201" s="154"/>
      <c r="F201" s="194"/>
      <c r="G201" s="144"/>
      <c r="H201" s="144"/>
      <c r="I201" s="194"/>
    </row>
    <row r="202" spans="1:9" ht="24" x14ac:dyDescent="0.2">
      <c r="A202" s="154"/>
      <c r="B202" s="154"/>
      <c r="C202" s="154"/>
      <c r="D202" s="154"/>
      <c r="E202" s="154"/>
      <c r="F202" s="211" t="s">
        <v>617</v>
      </c>
      <c r="G202" s="144"/>
      <c r="H202" s="144"/>
      <c r="I202" s="211" t="s">
        <v>621</v>
      </c>
    </row>
    <row r="203" spans="1:9" x14ac:dyDescent="0.2">
      <c r="A203" s="154"/>
      <c r="B203" s="154"/>
      <c r="C203" s="154"/>
      <c r="D203" s="154"/>
      <c r="E203" s="154"/>
      <c r="F203" s="212" t="s">
        <v>537</v>
      </c>
      <c r="G203" s="144"/>
      <c r="H203" s="144"/>
      <c r="I203" s="212" t="s">
        <v>537</v>
      </c>
    </row>
    <row r="204" spans="1:9" x14ac:dyDescent="0.2">
      <c r="A204" s="158" t="s">
        <v>574</v>
      </c>
      <c r="B204" s="158"/>
      <c r="C204" s="158"/>
      <c r="D204" s="158"/>
      <c r="E204" s="158"/>
      <c r="F204" s="194"/>
      <c r="G204" s="144"/>
      <c r="H204" s="144"/>
      <c r="I204" s="194"/>
    </row>
    <row r="205" spans="1:9" x14ac:dyDescent="0.2">
      <c r="A205" s="154" t="s">
        <v>571</v>
      </c>
      <c r="B205" s="154"/>
      <c r="C205" s="154"/>
      <c r="D205" s="154"/>
      <c r="E205" s="154"/>
      <c r="F205" s="194">
        <v>1288</v>
      </c>
      <c r="G205" s="172"/>
      <c r="H205" s="172"/>
      <c r="I205" s="194">
        <v>4734</v>
      </c>
    </row>
    <row r="206" spans="1:9" x14ac:dyDescent="0.2">
      <c r="A206" s="154" t="s">
        <v>572</v>
      </c>
      <c r="B206" s="154"/>
      <c r="C206" s="154"/>
      <c r="D206" s="154"/>
      <c r="E206" s="154"/>
      <c r="F206" s="219">
        <v>1434</v>
      </c>
      <c r="G206" s="172"/>
      <c r="H206" s="172"/>
      <c r="I206" s="219">
        <v>157</v>
      </c>
    </row>
    <row r="207" spans="1:9" ht="13.5" thickBot="1" x14ac:dyDescent="0.25">
      <c r="A207" s="154"/>
      <c r="B207" s="154"/>
      <c r="C207" s="154"/>
      <c r="D207" s="154"/>
      <c r="E207" s="154"/>
      <c r="F207" s="195">
        <f>SUM(F205:F206)</f>
        <v>2722</v>
      </c>
      <c r="G207" s="172"/>
      <c r="H207" s="172"/>
      <c r="I207" s="195">
        <f>SUM(I205:I206)</f>
        <v>4891</v>
      </c>
    </row>
    <row r="208" spans="1:9" ht="13.5" thickTop="1" x14ac:dyDescent="0.2">
      <c r="A208" s="158" t="s">
        <v>575</v>
      </c>
      <c r="B208" s="158"/>
      <c r="C208" s="158"/>
      <c r="D208" s="158"/>
      <c r="E208" s="158"/>
      <c r="F208" s="222"/>
      <c r="G208" s="172"/>
      <c r="H208" s="172"/>
      <c r="I208" s="222"/>
    </row>
    <row r="209" spans="1:9" x14ac:dyDescent="0.2">
      <c r="A209" s="154" t="s">
        <v>571</v>
      </c>
      <c r="B209" s="154"/>
      <c r="C209" s="154"/>
      <c r="D209" s="154"/>
      <c r="E209" s="154"/>
      <c r="F209" s="222">
        <v>3586</v>
      </c>
      <c r="G209" s="172"/>
      <c r="H209" s="172"/>
      <c r="I209" s="222">
        <v>3993</v>
      </c>
    </row>
    <row r="210" spans="1:9" x14ac:dyDescent="0.2">
      <c r="A210" s="154" t="s">
        <v>572</v>
      </c>
      <c r="B210" s="154"/>
      <c r="C210" s="154"/>
      <c r="D210" s="154"/>
      <c r="E210" s="154"/>
      <c r="F210" s="223">
        <v>4</v>
      </c>
      <c r="G210" s="172"/>
      <c r="H210" s="172"/>
      <c r="I210" s="223" t="s">
        <v>524</v>
      </c>
    </row>
    <row r="211" spans="1:9" ht="13.5" thickBot="1" x14ac:dyDescent="0.25">
      <c r="A211" s="144"/>
      <c r="B211" s="144"/>
      <c r="C211" s="144"/>
      <c r="D211" s="144"/>
      <c r="E211" s="144"/>
      <c r="F211" s="224">
        <f>SUM(F209:F210)</f>
        <v>3590</v>
      </c>
      <c r="G211" s="196"/>
      <c r="H211" s="196"/>
      <c r="I211" s="224">
        <f>SUM(I209:I210)</f>
        <v>3993</v>
      </c>
    </row>
    <row r="212" spans="1:9" ht="13.5" thickTop="1" x14ac:dyDescent="0.2">
      <c r="A212" s="144"/>
      <c r="B212" s="144"/>
      <c r="C212" s="144"/>
      <c r="D212" s="144"/>
      <c r="E212" s="144"/>
      <c r="F212" s="144"/>
      <c r="G212" s="144"/>
      <c r="H212" s="144"/>
      <c r="I212" s="144"/>
    </row>
    <row r="213" spans="1:9" x14ac:dyDescent="0.2">
      <c r="A213" s="402" t="s">
        <v>576</v>
      </c>
      <c r="B213" s="402"/>
      <c r="C213" s="402"/>
      <c r="D213" s="402"/>
      <c r="E213" s="402"/>
      <c r="F213" s="402"/>
      <c r="G213" s="402"/>
      <c r="H213" s="402"/>
      <c r="I213" s="402"/>
    </row>
    <row r="214" spans="1:9" x14ac:dyDescent="0.2">
      <c r="A214" s="159"/>
      <c r="B214" s="159"/>
      <c r="C214" s="159"/>
      <c r="D214" s="159"/>
      <c r="E214" s="159"/>
      <c r="F214" s="144"/>
      <c r="G214" s="144"/>
      <c r="H214" s="144"/>
      <c r="I214" s="144"/>
    </row>
    <row r="215" spans="1:9" ht="42.75" customHeight="1" x14ac:dyDescent="0.2">
      <c r="A215" s="403" t="s">
        <v>618</v>
      </c>
      <c r="B215" s="403"/>
      <c r="C215" s="403"/>
      <c r="D215" s="403"/>
      <c r="E215" s="403"/>
      <c r="F215" s="403"/>
      <c r="G215" s="403"/>
      <c r="H215" s="403"/>
      <c r="I215" s="403"/>
    </row>
  </sheetData>
  <mergeCells count="70">
    <mergeCell ref="M138:X138"/>
    <mergeCell ref="A51:D51"/>
    <mergeCell ref="B53:D53"/>
    <mergeCell ref="A56:D56"/>
    <mergeCell ref="B61:D61"/>
    <mergeCell ref="A55:D55"/>
    <mergeCell ref="A105:I105"/>
    <mergeCell ref="A106:I106"/>
    <mergeCell ref="B71:D71"/>
    <mergeCell ref="B72:D72"/>
    <mergeCell ref="B73:D73"/>
    <mergeCell ref="C74:D74"/>
    <mergeCell ref="A75:D75"/>
    <mergeCell ref="A76:D76"/>
    <mergeCell ref="B77:D77"/>
    <mergeCell ref="A97:D97"/>
    <mergeCell ref="A30:I30"/>
    <mergeCell ref="A31:I31"/>
    <mergeCell ref="A32:I32"/>
    <mergeCell ref="A35:I35"/>
    <mergeCell ref="A38:I38"/>
    <mergeCell ref="A18:I18"/>
    <mergeCell ref="A19:I19"/>
    <mergeCell ref="A20:I20"/>
    <mergeCell ref="A24:I24"/>
    <mergeCell ref="A25:I25"/>
    <mergeCell ref="A11:I11"/>
    <mergeCell ref="A12:I12"/>
    <mergeCell ref="A13:I13"/>
    <mergeCell ref="A14:I14"/>
    <mergeCell ref="A15:I15"/>
    <mergeCell ref="A41:I41"/>
    <mergeCell ref="A44:I44"/>
    <mergeCell ref="A92:I92"/>
    <mergeCell ref="A94:A95"/>
    <mergeCell ref="A100:I100"/>
    <mergeCell ref="F48:G48"/>
    <mergeCell ref="I48:J48"/>
    <mergeCell ref="B62:D62"/>
    <mergeCell ref="A63:D63"/>
    <mergeCell ref="B64:D64"/>
    <mergeCell ref="A65:D65"/>
    <mergeCell ref="A66:D66"/>
    <mergeCell ref="A67:D67"/>
    <mergeCell ref="B68:D68"/>
    <mergeCell ref="B69:D69"/>
    <mergeCell ref="A70:D70"/>
    <mergeCell ref="A174:I174"/>
    <mergeCell ref="A188:I188"/>
    <mergeCell ref="A189:I189"/>
    <mergeCell ref="A215:I215"/>
    <mergeCell ref="A142:I142"/>
    <mergeCell ref="A153:I153"/>
    <mergeCell ref="A155:I155"/>
    <mergeCell ref="A159:I159"/>
    <mergeCell ref="A163:I163"/>
    <mergeCell ref="A213:I213"/>
    <mergeCell ref="A161:I161"/>
    <mergeCell ref="A165:I165"/>
    <mergeCell ref="A157:I157"/>
    <mergeCell ref="A102:I102"/>
    <mergeCell ref="A103:I103"/>
    <mergeCell ref="A104:I104"/>
    <mergeCell ref="A140:I140"/>
    <mergeCell ref="A144:I144"/>
    <mergeCell ref="A107:I107"/>
    <mergeCell ref="A108:I108"/>
    <mergeCell ref="A109:I109"/>
    <mergeCell ref="A112:I112"/>
    <mergeCell ref="A138:I138"/>
  </mergeCells>
  <pageMargins left="0.7" right="0.7" top="0.75" bottom="0.75" header="0.3" footer="0.3"/>
  <pageSetup paperSize="9" scale="3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163F7F13-9851-4E93-8F90-4D0D373FA3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2024-04-23T12:22:31Z</cp:lastPrinted>
  <dcterms:created xsi:type="dcterms:W3CDTF">2008-10-17T11:51:54Z</dcterms:created>
  <dcterms:modified xsi:type="dcterms:W3CDTF">2024-04-29T06:30:53Z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