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16042026_revidirani_godišnji_2025/2_Konsolidacija/GFI-POD/"/>
    </mc:Choice>
  </mc:AlternateContent>
  <xr:revisionPtr revIDLastSave="374" documentId="8_{79F54E1B-A923-4BCF-BBF7-189C48E802AD}" xr6:coauthVersionLast="47" xr6:coauthVersionMax="47" xr10:uidLastSave="{48298473-74FC-4505-B0FE-9A5E1330DEFE}"/>
  <bookViews>
    <workbookView xWindow="2868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2" i="24" l="1"/>
  <c r="B102" i="24"/>
  <c r="F101" i="24"/>
  <c r="F100" i="24"/>
  <c r="F99" i="24"/>
  <c r="F98" i="24"/>
  <c r="F102" i="24" s="1"/>
  <c r="D96" i="24"/>
  <c r="B96" i="24"/>
  <c r="F96" i="24" s="1"/>
  <c r="F95" i="24"/>
  <c r="F94" i="24"/>
  <c r="F93" i="24"/>
  <c r="F92" i="24"/>
  <c r="D90" i="24"/>
  <c r="B90" i="24"/>
  <c r="F90" i="24" s="1"/>
  <c r="F89" i="24"/>
  <c r="F88" i="24"/>
  <c r="D82" i="24"/>
  <c r="B82" i="24"/>
  <c r="F82" i="24" s="1"/>
  <c r="F81" i="24"/>
  <c r="F80" i="24"/>
  <c r="F79" i="24"/>
  <c r="D77" i="24"/>
  <c r="B77" i="24"/>
  <c r="F76" i="24"/>
  <c r="F75" i="24"/>
  <c r="F74" i="24"/>
  <c r="F73" i="24"/>
  <c r="F72" i="24"/>
  <c r="F71" i="24"/>
  <c r="F77" i="24" s="1"/>
  <c r="D69" i="24"/>
  <c r="B69" i="24"/>
  <c r="F69" i="24" s="1"/>
  <c r="F68" i="24"/>
  <c r="F67" i="24"/>
  <c r="F66" i="24"/>
  <c r="D64" i="24"/>
  <c r="B64" i="24"/>
  <c r="F64" i="24" s="1"/>
  <c r="F63" i="24"/>
  <c r="F62" i="24"/>
  <c r="F61" i="24"/>
  <c r="D59" i="24"/>
  <c r="B59" i="24"/>
  <c r="F58" i="24"/>
  <c r="F57" i="24"/>
  <c r="F59" i="24" s="1"/>
  <c r="E55" i="24"/>
  <c r="D55" i="24"/>
  <c r="C55" i="24"/>
  <c r="B55" i="24"/>
  <c r="F54" i="24"/>
  <c r="F53" i="24"/>
  <c r="F52" i="24"/>
  <c r="F51" i="24"/>
  <c r="F50" i="24"/>
  <c r="F49" i="24"/>
  <c r="F48" i="24"/>
  <c r="F47" i="24"/>
  <c r="F46" i="24"/>
  <c r="F55" i="24" s="1"/>
  <c r="D44" i="24"/>
  <c r="B44" i="24"/>
  <c r="F43" i="24"/>
  <c r="F42" i="24"/>
  <c r="D40" i="24"/>
  <c r="B40" i="24"/>
  <c r="F40" i="24" s="1"/>
  <c r="F38" i="24"/>
  <c r="F37" i="24"/>
  <c r="F36" i="24"/>
  <c r="F35" i="24"/>
  <c r="F34" i="24"/>
  <c r="F32" i="24"/>
  <c r="D32" i="24"/>
  <c r="B32" i="24"/>
  <c r="F31" i="24"/>
  <c r="F30" i="24"/>
  <c r="F29" i="24"/>
  <c r="D27" i="24"/>
  <c r="B27" i="24"/>
  <c r="F26" i="24"/>
  <c r="F25" i="24"/>
  <c r="F24" i="24"/>
  <c r="F23" i="24"/>
  <c r="F27" i="24" s="1"/>
  <c r="D21" i="24"/>
  <c r="B21" i="24"/>
  <c r="F21" i="24" s="1"/>
  <c r="F20" i="24"/>
  <c r="F19" i="24"/>
  <c r="F18" i="24"/>
  <c r="D16" i="24"/>
  <c r="B16" i="24"/>
  <c r="F15" i="24"/>
  <c r="F14" i="24"/>
  <c r="F13" i="24"/>
  <c r="F16" i="24" l="1"/>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<sst xmlns="http://schemas.openxmlformats.org/spreadsheetml/2006/main" count="668" uniqueCount="567">
  <si>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</si>
  <si>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</si>
  <si>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</si>
  <si>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</si>
  <si>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</si>
  <si>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</si>
  <si>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</si>
  <si>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</si>
  <si>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</si>
  <si>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</si>
  <si>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</si>
  <si>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</si>
  <si>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</si>
  <si>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</si>
  <si>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</si>
  <si>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</si>
  <si>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</si>
  <si>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</si>
  <si>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</si>
  <si>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</si>
  <si>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</si>
  <si>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</si>
  <si>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</si>
  <si>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</si>
  <si>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</si>
  <si>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</si>
  <si>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</si>
  <si>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</si>
  <si>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</si>
  <si>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</si>
  <si>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</si>
  <si>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</si>
  <si>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</si>
  <si>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</si>
  <si>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</si>
  <si>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</si>
  <si>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</si>
  <si>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</si>
  <si>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</si>
  <si>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</si>
  <si>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</si>
  <si>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</si>
  <si>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</si>
  <si>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</si>
  <si>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</si>
  <si>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</si>
  <si>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</si>
  <si>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</si>
  <si>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</si>
  <si>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</si>
  <si>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</si>
  <si>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</si>
  <si>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</si>
  <si>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</si>
  <si>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</si>
  <si>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</si>
  <si>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</si>
  <si>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</si>
  <si>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</si>
  <si>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</si>
  <si>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</si>
  <si>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</si>
  <si>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</si>
  <si>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</si>
  <si>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</si>
  <si>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</si>
  <si>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</si>
  <si>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</si>
  <si>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</si>
  <si>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</si>
  <si>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</si>
  <si>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</si>
  <si>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</si>
  <si>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</si>
  <si>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</si>
  <si>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</si>
  <si>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</si>
  <si>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</si>
  <si>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</si>
  <si>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</si>
  <si>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</si>
  <si>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</si>
  <si>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</si>
  <si>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</si>
  <si>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</si>
  <si>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</si>
  <si>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</si>
  <si>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</si>
  <si>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</si>
  <si>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</si>
  <si>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</si>
  <si>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</si>
  <si>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</si>
  <si>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</si>
  <si>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</si>
  <si>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</si>
  <si>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</si>
  <si>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</si>
  <si>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</si>
  <si>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</si>
  <si>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</si>
  <si>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</si>
  <si>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</si>
  <si>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</si>
  <si>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</si>
  <si>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</si>
  <si>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</si>
  <si>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</si>
  <si>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</si>
  <si>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</si>
  <si>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</si>
  <si>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</si>
  <si>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</si>
  <si>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</si>
  <si>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</si>
  <si>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</si>
  <si>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</si>
  <si>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</si>
  <si>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</si>
  <si>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</si>
  <si>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</si>
  <si>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</si>
  <si>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</si>
  <si>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</si>
  <si>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</si>
  <si>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</si>
  <si>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</si>
  <si>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</si>
  <si>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</si>
  <si>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</si>
  <si>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</si>
  <si>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</si>
  <si>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</si>
  <si>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</si>
  <si>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</si>
  <si>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</si>
  <si>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</si>
  <si>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</si>
  <si>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</si>
  <si>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</si>
  <si>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</si>
  <si>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</si>
  <si>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</si>
  <si>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</si>
  <si>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</si>
  <si>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</si>
  <si>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</si>
  <si>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</si>
  <si>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</si>
  <si>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</si>
  <si>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</si>
  <si>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</si>
  <si>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</si>
  <si>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</si>
  <si>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</si>
  <si>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</si>
  <si>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</si>
  <si>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</si>
  <si>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</si>
  <si>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</si>
  <si>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</si>
  <si>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</si>
  <si>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</si>
  <si>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</si>
  <si>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</si>
  <si>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</si>
  <si>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</si>
  <si>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</si>
  <si>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</si>
  <si>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</si>
  <si>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</si>
  <si>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</si>
  <si>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</si>
  <si>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</si>
  <si>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</si>
  <si>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</si>
  <si>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</si>
  <si>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</si>
  <si>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</si>
  <si>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</si>
  <si>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</si>
  <si>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</si>
  <si>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</si>
  <si>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</si>
  <si>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</si>
  <si>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</si>
  <si>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</si>
  <si>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</si>
  <si>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</si>
  <si>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</si>
  <si>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</si>
  <si>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</si>
  <si>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</si>
  <si>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</si>
  <si>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</si>
  <si>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</si>
  <si>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</si>
  <si>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</si>
  <si>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</si>
  <si>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</si>
  <si>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</si>
  <si>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</si>
  <si>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</si>
  <si>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</si>
  <si>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</si>
  <si>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</si>
  <si>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</si>
  <si>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</si>
  <si>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</si>
  <si>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</si>
  <si>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</si>
  <si>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</si>
  <si>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</si>
  <si>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</si>
  <si>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</si>
  <si>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</si>
  <si>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</si>
  <si>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</si>
  <si>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</si>
  <si>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</si>
  <si>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</si>
  <si>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</si>
  <si>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</si>
  <si>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</si>
  <si>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</si>
  <si>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</si>
  <si>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</si>
  <si>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</si>
  <si>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</si>
  <si>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</si>
  <si>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</si>
  <si>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</si>
  <si>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</si>
  <si>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</si>
  <si>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</si>
  <si>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</si>
  <si>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</si>
  <si>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</si>
  <si>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</si>
  <si>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</si>
  <si>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</si>
  <si>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</si>
  <si>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</si>
  <si>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</si>
  <si>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</si>
  <si>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</si>
  <si>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</si>
  <si>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</si>
  <si>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</si>
  <si>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</si>
  <si>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</si>
  <si>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</si>
  <si>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</si>
  <si>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</si>
  <si>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</si>
  <si>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</si>
  <si>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</si>
  <si>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</si>
  <si>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</si>
  <si>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</si>
  <si>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</si>
  <si>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</si>
  <si>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</si>
  <si>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</si>
  <si>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</si>
  <si>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</si>
  <si>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</si>
  <si>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</si>
  <si>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</si>
  <si>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</si>
  <si>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</si>
  <si>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</si>
  <si>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</si>
  <si>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</si>
  <si>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</si>
  <si>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</si>
  <si>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</si>
  <si>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</si>
  <si>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</si>
  <si>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</si>
  <si>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</si>
  <si>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</si>
  <si>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</si>
  <si>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</si>
  <si>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</si>
  <si>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</si>
  <si>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</si>
  <si>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</si>
  <si>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</si>
  <si>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</si>
  <si>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</si>
  <si>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</si>
  <si>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</si>
  <si>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</si>
  <si>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</si>
  <si>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</si>
  <si>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</si>
  <si>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</si>
  <si>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</si>
  <si>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</si>
  <si>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</si>
  <si>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</si>
  <si>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</si>
  <si>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</si>
  <si>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</si>
  <si>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</si>
  <si>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</si>
  <si>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</si>
  <si>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</si>
  <si>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</si>
  <si>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</si>
  <si>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</si>
  <si>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</si>
  <si>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</si>
  <si>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</si>
  <si>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</si>
  <si>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</si>
  <si>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</si>
  <si>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</si>
  <si>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</si>
  <si>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</si>
  <si>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</si>
  <si>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</si>
  <si>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</si>
  <si>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</si>
  <si>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</si>
  <si>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</si>
  <si>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</si>
  <si>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</si>
  <si>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</si>
  <si>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</si>
  <si>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</si>
  <si>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</si>
  <si>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</si>
  <si>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</si>
  <si>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</si>
  <si>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</si>
  <si>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</si>
  <si>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</si>
  <si>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</si>
  <si>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</si>
  <si>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</si>
  <si>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</si>
  <si>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</si>
  <si>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</si>
  <si>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</si>
  <si>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</si>
  <si>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</si>
  <si>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</si>
  <si>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</si>
  <si>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</si>
  <si>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</si>
  <si>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</si>
  <si>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</si>
  <si>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</si>
  <si>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</si>
  <si>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</si>
  <si>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</si>
  <si>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</si>
  <si>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</si>
  <si>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</si>
  <si>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</si>
  <si>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</si>
  <si>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</si>
  <si>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</si>
  <si>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</si>
  <si>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</si>
  <si>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</si>
  <si>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</si>
  <si>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</si>
  <si>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</si>
  <si>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</si>
  <si>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</si>
  <si>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</si>
  <si>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</si>
  <si>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</si>
  <si>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</si>
  <si>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</si>
  <si>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</si>
  <si>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</si>
  <si>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</si>
  <si>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</si>
  <si>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</si>
  <si>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</si>
  <si>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</si>
  <si>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</si>
  <si>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</si>
  <si>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</si>
  <si>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</si>
  <si>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</si>
  <si>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</si>
  <si>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</si>
  <si>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</si>
  <si>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</si>
  <si>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</si>
  <si>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</si>
  <si>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</si>
  <si>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</si>
  <si>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</si>
  <si>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</si>
  <si>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</si>
  <si>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</si>
  <si>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</si>
  <si>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</si>
  <si>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</si>
  <si>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</si>
  <si>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</si>
  <si>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</si>
  <si>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</si>
  <si>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</si>
  <si>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</si>
  <si>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</si>
  <si>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</si>
  <si>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</si>
  <si>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</si>
  <si>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</si>
  <si>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</si>
  <si>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</si>
  <si>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</si>
  <si>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</si>
  <si>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</si>
  <si>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</si>
  <si>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</si>
  <si>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</si>
  <si>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</si>
  <si>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</si>
  <si>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</si>
  <si>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</si>
  <si>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</si>
  <si>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</si>
  <si>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</si>
  <si>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</si>
  <si>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</si>
  <si>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</si>
  <si>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</si>
  <si>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</si>
  <si>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</si>
  <si>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</si>
  <si>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</si>
  <si>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</si>
  <si>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</si>
  <si>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</si>
  <si>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</si>
  <si>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</si>
  <si>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03282635</t>
  </si>
  <si>
    <t>080040936</t>
  </si>
  <si>
    <t>45050126417</t>
  </si>
  <si>
    <t>501</t>
  </si>
  <si>
    <t>HR</t>
  </si>
  <si>
    <t>74780000HOSHMRAWOI15</t>
  </si>
  <si>
    <t>KONČAR Inc.</t>
  </si>
  <si>
    <t>ZAGREB</t>
  </si>
  <si>
    <t>FALLEROVO ŠETALIŠTE 22</t>
  </si>
  <si>
    <t>koncar.finance@koncar.hr</t>
  </si>
  <si>
    <t>www.koncar.hr</t>
  </si>
  <si>
    <t>Zagreb</t>
  </si>
  <si>
    <t>KONČAR - Electronics and informatics Ltd. for manufacturing and services</t>
  </si>
  <si>
    <t>KONČAR - Motors and Electrical Systems Ltd. for manufacturing</t>
  </si>
  <si>
    <t>KONČAR - Generators and Motors Ltd. for manufacturing</t>
  </si>
  <si>
    <t>KONČAR - Renewable Energy Sources Ltd. for production</t>
  </si>
  <si>
    <t>KONČAR - Instrument Transformers Inc. for manufacturing</t>
  </si>
  <si>
    <t>KONČAR - Distribution and Special Transformers Inc. for manufacturing</t>
  </si>
  <si>
    <t>KONČAR - SWITCHGEAR Ltd. for production</t>
  </si>
  <si>
    <t>KONČAR - Electric Vehicles Inc. for manufacturing</t>
  </si>
  <si>
    <t>KONČAR - Metal Structures Ltd. for manufacturing</t>
  </si>
  <si>
    <t>KONČAR - Digital Ltd. for digital services</t>
  </si>
  <si>
    <t>HELB Ltd. for production, assembly and servicing of electrical devices</t>
  </si>
  <si>
    <t>Božjakovina</t>
  </si>
  <si>
    <t>TELENERG-ENGINEERING Llc. for design and manufacturing</t>
  </si>
  <si>
    <t>INK PROJECT Ltd. for construction and services</t>
  </si>
  <si>
    <t>KONČAR - Hydro Turbine Ltd. for production and services</t>
  </si>
  <si>
    <t>Dalekovod Jsc. for engineering, production and construction</t>
  </si>
  <si>
    <t>Marina Markušić</t>
  </si>
  <si>
    <t>01 3667175</t>
  </si>
  <si>
    <t>marina.markusic@koncar.hr</t>
  </si>
  <si>
    <t>KPMG Croatia Ltd.</t>
  </si>
  <si>
    <t>Igor Gošek</t>
  </si>
  <si>
    <t>Submitter: KONČAR INC.</t>
  </si>
  <si>
    <t xml:space="preserve">balance as at 31.12.2025 </t>
  </si>
  <si>
    <t>Submitter: KONČAR Inc.</t>
  </si>
  <si>
    <t>for the period 01.01.2025 to 31.12.2025</t>
  </si>
  <si>
    <t>OIB: 45050126417</t>
  </si>
  <si>
    <t xml:space="preserve">GFI POD </t>
  </si>
  <si>
    <t>-</t>
  </si>
  <si>
    <t>STATEMENT OF FINANCIAL POSITION</t>
  </si>
  <si>
    <t>IFRS</t>
  </si>
  <si>
    <t>Difference</t>
  </si>
  <si>
    <t>Explanation</t>
  </si>
  <si>
    <t>(EUR 000)</t>
  </si>
  <si>
    <t>Intangible assets (AOP 003)</t>
  </si>
  <si>
    <t>In the IFRS financial statements, goodwill is presented as a separate category, whereas in the GFI-POD form it is included within intangible assets.</t>
  </si>
  <si>
    <t>Intangible assets (Note 13)</t>
  </si>
  <si>
    <t>Goodwill (Note 12)</t>
  </si>
  <si>
    <t>Advances for the acquisition of intangible assets (AOP 007)</t>
  </si>
  <si>
    <t>In the IFRS financial statements, advances and intangible assets under construction are presented as a single category, whereas in the GFI-POD form they are presented as separate categories.</t>
  </si>
  <si>
    <t>Intangible assets under construction (AOP 008)</t>
  </si>
  <si>
    <t>Assets under construction and advances (Note 13)</t>
  </si>
  <si>
    <t>Property, plant and equipment (AOP 010)</t>
  </si>
  <si>
    <t>In the IFRS financial statements, investment property and right-of-use assets are presented as separate line items in accordance with the requirements of IAS 40 and IFRS 16.</t>
  </si>
  <si>
    <t>Property, plant and equipment (Note 14)</t>
  </si>
  <si>
    <t>Investment property (Note 15)</t>
  </si>
  <si>
    <t>Right-of-use assets</t>
  </si>
  <si>
    <t>Advances for tangible assets (AOP 116)</t>
  </si>
  <si>
    <t>In the IFRS financial statements, advances and tangible assets under construction are presented as a single category, whereas in the GFI-POD form they are presented as separate categories</t>
  </si>
  <si>
    <t>Tangible assets under construction (AOP 017)</t>
  </si>
  <si>
    <t>Assets under construction and advances (Note 14)</t>
  </si>
  <si>
    <t>Non-current financial assets (AOP 020)</t>
  </si>
  <si>
    <t>In the IFRS financial statements, non-current financial assets are presented within the categories of investments accounted for using the equity method and other investments, whereas the difference of EUR 6,297 thousand, relating to deposits given, loans and similar items, is presented in the GFI-POD form as non-current financial assets, and in the IFRS financial statements within the category of financial assets at amortised cost. Receivables presented in the GFI-POD form are included in the IFRS financial statements within the category of financial assets at amortised cost.</t>
  </si>
  <si>
    <t>Receivables (AOP 031)</t>
  </si>
  <si>
    <t>Investments accounted for using the equity method (Note 16)</t>
  </si>
  <si>
    <t>Other investments (Note 17)</t>
  </si>
  <si>
    <t>Financial assets at amortised cost (Note 18)</t>
  </si>
  <si>
    <t>Non-current assets held for sale (AOP 044)</t>
  </si>
  <si>
    <t>In accordance with IFRS 5, non-current tangible assets held for sale are presented in the statement of financial position as a separate line item, whereas in the GFI-POD form they are presented within inventories.</t>
  </si>
  <si>
    <t>Non-current assets held for sale (Note 25)</t>
  </si>
  <si>
    <t>Inventories (AOP 038)</t>
  </si>
  <si>
    <t xml:space="preserve">Receivables recognised using the progress measurement method in accordance with IFRS 15 are presented as contract assets, whereas the same item is presented in the GFI-POD form as trade receivables.
Amounts included in the categories of receivables and prepaid expenses and accrued income in the GFI-POD form are presented in the IFRS financial statements within the categories of financial assets at amortised cost, income tax receivables and contract assets.
Loans granted in the amount of EUR 11,301 thousand and deposits given in the amount of EUR 438 thousand are included in the GFI-POD form within current financial assets, whereas in the IFRS financial statements they are presented within loans and receivables.
</t>
  </si>
  <si>
    <t>Receivables (AOP 046)</t>
  </si>
  <si>
    <t>Prepaid expenses and accrued income (AOP 064)</t>
  </si>
  <si>
    <t>Inventories (Note 19)</t>
  </si>
  <si>
    <t>Other assets (Note 20)</t>
  </si>
  <si>
    <t>Financial assets at amortised cost (Note 21)</t>
  </si>
  <si>
    <t>Contract assets (Note 22)</t>
  </si>
  <si>
    <t>Income tax receivables</t>
  </si>
  <si>
    <t>Current financial assets (AOP 053)</t>
  </si>
  <si>
    <t>Loans granted in the amount of EUR 11,301 thousand and deposits given in the amount of EUR 438 thousand are included in the GFI-POD form within current financial assets, whereas in the IFRS financial statements they are presented within loans and receivables.</t>
  </si>
  <si>
    <t>Current financial assets (Note 23)</t>
  </si>
  <si>
    <t>Retained earnings or accumulated loss (AOP 084)</t>
  </si>
  <si>
    <t>In the GFI-POD form, retained earnings and profit for the year are presented separately, whereas in the IFRS financial statements they are presented within retained earnings.</t>
  </si>
  <si>
    <t>Profit or loss for the year (AOP 087)</t>
  </si>
  <si>
    <t>Retained earnings</t>
  </si>
  <si>
    <t>Provisions (AOP 091)</t>
  </si>
  <si>
    <t>In the GFI-POD form, provisions and non-current liabilities are presented as separate classes, whereas in the IFRS financial statements they are presented within non-current liabilities.</t>
  </si>
  <si>
    <t>Non-current liabilities (AOP 098)</t>
  </si>
  <si>
    <t>Non-current liabilities</t>
  </si>
  <si>
    <t>Non-current liabilities to banks and other financial institutions (AOP 104)</t>
  </si>
  <si>
    <t>Within borrowings, the Group presented liabilities under non-current leases, as well as liabilities to banks and related parties, whereas in the GFI-POD form these were classified within the items liabilities for loans, deposits and similar items, liabilities to banks and other financial institutions, and other non-current liabilities. Liabilities under non-current leases are presented in the GFI-POD form within other financial liabilities.</t>
  </si>
  <si>
    <t>Non-current liabilities in respect of debt securities (AOP 107)</t>
  </si>
  <si>
    <t>Other non-current liabilities (AOP 108)</t>
  </si>
  <si>
    <t>Borrowings (Note 29)</t>
  </si>
  <si>
    <t>Other financial liabilities</t>
  </si>
  <si>
    <t>Other non-current liabilities (Note 30)</t>
  </si>
  <si>
    <t>Current liabilities (AOP 110)</t>
  </si>
  <si>
    <t>Items relating to contract liabilities arising from contracts with customers and contract liabilities – advances received from customers, in accordance with IFRS 15, are presented within contract liabilities, whereas in the GFI-POD form they are presented within the categories advances received / deferred payment of expenses and income of future periods.
In addition, current provisions are presented as a separate line item in the IFRS financial statements, whereas in the GFI-POD form they are presented within deferred payment of expenses and income of future periods.
In the IFRS financial statements, positions included within trade payables and other liabilities are presented in aggregate, whereas in the GFI-POD form they are classified in accordance with the prescribed categories.</t>
  </si>
  <si>
    <t>Deferred payment of expenses and income of future periods (AOP 125)</t>
  </si>
  <si>
    <t>Current liabilities</t>
  </si>
  <si>
    <t>Differenece</t>
  </si>
  <si>
    <t>Staff costs (AOP 013)</t>
  </si>
  <si>
    <t>In the IFRS financial statements, staff costs also include employee benefits, which are presented within other costs in the GFI-POD form.</t>
  </si>
  <si>
    <t>Staff costs (Note 6)</t>
  </si>
  <si>
    <t>Other costs (AOP 018)</t>
  </si>
  <si>
    <t>In the IFRS financial statements, staff costs also include employee benefits, which are presented within other costs in the GFI-POD form.
Provision expenses and other operating expenses, which are presented as separate categories in the GFI-POD form, are included within other operating costs in the IFRS financial statements.</t>
  </si>
  <si>
    <t>Other operating expenses (AOP 029)</t>
  </si>
  <si>
    <t>Provisions (AOP 028)</t>
  </si>
  <si>
    <t>Other operating costs (Note 8)</t>
  </si>
  <si>
    <t>Share of profit of investments accounted for using the equity method (Note 16)</t>
  </si>
  <si>
    <t>In the GFI-POD form, the share of profit/(loss) of companies linked by participating interests and the share of profit/(loss) of joint ventures are presented in separate categories, whereas in the IFRS financial statements they are presented within a single category.</t>
  </si>
  <si>
    <t>Share of profit of companies linked by participating interests (AOP 049)</t>
  </si>
  <si>
    <t>Share of profit of joint ventures (AOP 050)</t>
  </si>
  <si>
    <t>Share of loss of joint ventures (AOP 052)</t>
  </si>
  <si>
    <t>NOTES TO THE FINANCIAL STATEMENTS - GFI</t>
  </si>
  <si>
    <t>Name of Issuer: KONČAR Inc.</t>
  </si>
  <si>
    <t>The difference between the GFI-POD form and the presented financial statements</t>
  </si>
  <si>
    <t>Reporting Period: 1 January 2025 – 31 December 2025</t>
  </si>
  <si>
    <t>Total</t>
  </si>
  <si>
    <t>KONČAR - Electrical Engineering Institute Ltd. for research, development and services</t>
  </si>
  <si>
    <t>KONČAR -Transformer tanks Ltd. gor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</si>
</sst>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
    <numFmt numFmtId="166" formatCode="_-* #,##0_-;\-* #,##0_-;_-* &quot;-&quot;??_-;_-@_-"/>
    <numFmt numFmtId="167" formatCode="_(* #,##0_);_(* \(#,##0\);_(* &quot;-&quot;_);_(@_)"/>
  </numFmts>
  <fonts count="5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
      <sz val="10"/>
      <name val="Arial"/>
      <family val="2"/>
      <charset val="238"/>
    </font>
    <font>
      <b/>
      <sz val="10"/>
      <color rgb="FF000000"/>
      <name val="Arial"/>
      <family val="2"/>
      <charset val="238"/>
    </font>
    <font>
      <b/>
      <i/>
      <sz val="9"/>
      <color rgb="FF000000"/>
      <name val="Arial"/>
      <family val="2"/>
      <charset val="238"/>
    </font>
    <font>
      <b/>
      <sz val="9"/>
      <color rgb="FF000000"/>
      <name val="Arial"/>
      <family val="2"/>
      <charset val="238"/>
    </font>
    <font>
      <sz val="10"/>
      <name val="Arial CE"/>
    </font>
    <font>
      <sz val="8.5"/>
      <color theme="1"/>
      <name val="Arial"/>
      <family val="2"/>
    </font>
    <font>
      <b/>
      <sz val="11"/>
      <color theme="1"/>
      <name val="Calibri"/>
      <family val="2"/>
      <charset val="238"/>
      <scheme val="minor"/>
    </font>
    <font>
      <i/>
      <sz val="9"/>
      <color rgb="FF00000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14996795556505021"/>
        <bgColor indexed="65"/>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42" fillId="0" borderId="0" applyNumberFormat="0" applyFill="0" applyBorder="0" applyAlignment="0" applyProtection="0"/>
    <xf numFmtId="0" fontId="1" fillId="0" borderId="0"/>
    <xf numFmtId="43" fontId="43" fillId="0" borderId="0" applyFont="0" applyFill="0" applyBorder="0" applyAlignment="0" applyProtection="0"/>
    <xf numFmtId="0" fontId="47" fillId="0" borderId="0"/>
    <xf numFmtId="0" fontId="2" fillId="0" borderId="0"/>
  </cellStyleXfs>
  <cellXfs count="30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5" borderId="3" xfId="0" applyFont="1" applyFill="1" applyBorder="1" applyAlignment="1" applyProtection="1">
      <alignment vertical="center"/>
      <protection locked="0"/>
    </xf>
    <xf numFmtId="0" fontId="4" fillId="15" borderId="2" xfId="0" applyFont="1" applyFill="1" applyBorder="1" applyAlignment="1" applyProtection="1">
      <alignment vertical="center"/>
      <protection locked="0"/>
    </xf>
    <xf numFmtId="0" fontId="4" fillId="15" borderId="4" xfId="0" applyFont="1" applyFill="1" applyBorder="1" applyAlignment="1" applyProtection="1">
      <alignment vertical="center"/>
      <protection locked="0"/>
    </xf>
    <xf numFmtId="0" fontId="4" fillId="15" borderId="2" xfId="0" applyFont="1" applyFill="1" applyBorder="1" applyAlignment="1" applyProtection="1">
      <alignment horizontal="right" vertical="center"/>
      <protection locked="0"/>
    </xf>
    <xf numFmtId="0" fontId="4" fillId="15" borderId="13" xfId="0" applyFont="1" applyFill="1" applyBorder="1" applyAlignment="1" applyProtection="1">
      <alignment horizontal="center" vertical="center"/>
      <protection locked="0"/>
    </xf>
    <xf numFmtId="0" fontId="27" fillId="10" borderId="10" xfId="5" applyFont="1" applyFill="1" applyBorder="1" applyAlignment="1">
      <alignment vertical="top"/>
    </xf>
    <xf numFmtId="0" fontId="27" fillId="10" borderId="0" xfId="5" applyFont="1" applyFill="1" applyAlignment="1">
      <alignment vertical="top"/>
    </xf>
    <xf numFmtId="0" fontId="27" fillId="10" borderId="0" xfId="5" applyFont="1" applyFill="1"/>
    <xf numFmtId="0" fontId="27" fillId="10" borderId="0" xfId="5" applyFont="1" applyFill="1" applyProtection="1">
      <protection locked="0"/>
    </xf>
    <xf numFmtId="0" fontId="27" fillId="10" borderId="11" xfId="5" applyFont="1" applyFill="1" applyBorder="1"/>
    <xf numFmtId="0" fontId="4" fillId="10" borderId="10" xfId="0" applyFont="1" applyFill="1" applyBorder="1" applyAlignment="1" applyProtection="1">
      <alignment horizontal="right" vertical="center"/>
      <protection locked="0"/>
    </xf>
    <xf numFmtId="0" fontId="4" fillId="10" borderId="0" xfId="0" applyFont="1" applyFill="1" applyAlignment="1" applyProtection="1">
      <alignment horizontal="right" vertical="center"/>
      <protection locked="0"/>
    </xf>
    <xf numFmtId="0" fontId="4" fillId="10" borderId="11" xfId="0" applyFont="1" applyFill="1" applyBorder="1" applyAlignment="1" applyProtection="1">
      <alignment horizontal="center"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15" borderId="4" xfId="0" applyFont="1" applyFill="1" applyBorder="1" applyAlignment="1" applyProtection="1">
      <alignment horizontal="right" vertical="center"/>
      <protection locked="0"/>
    </xf>
    <xf numFmtId="0" fontId="4" fillId="15" borderId="4" xfId="0" applyFont="1" applyFill="1" applyBorder="1" applyAlignment="1" applyProtection="1">
      <alignment horizontal="center" vertical="center"/>
      <protection locked="0"/>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13" xfId="5" applyFont="1" applyFill="1" applyBorder="1" applyAlignment="1" applyProtection="1">
      <alignment horizontal="center" vertical="center"/>
      <protection locked="0"/>
    </xf>
    <xf numFmtId="0" fontId="2" fillId="16" borderId="0" xfId="0" applyFont="1" applyFill="1"/>
    <xf numFmtId="0" fontId="2" fillId="16" borderId="0" xfId="0" applyFont="1" applyFill="1" applyAlignment="1">
      <alignment vertical="top"/>
    </xf>
    <xf numFmtId="0" fontId="45" fillId="17" borderId="1" xfId="0" applyFont="1" applyFill="1" applyBorder="1" applyAlignment="1">
      <alignment horizontal="left"/>
    </xf>
    <xf numFmtId="167" fontId="20" fillId="17" borderId="1" xfId="7" applyNumberFormat="1" applyFont="1" applyFill="1" applyBorder="1" applyAlignment="1" applyProtection="1">
      <alignment wrapText="1"/>
      <protection locked="0"/>
    </xf>
    <xf numFmtId="0" fontId="48" fillId="10" borderId="0" xfId="0" applyFont="1" applyFill="1"/>
    <xf numFmtId="0" fontId="0" fillId="10" borderId="0" xfId="0" applyFill="1"/>
    <xf numFmtId="0" fontId="44" fillId="16" borderId="0" xfId="0" applyFont="1" applyFill="1" applyAlignment="1">
      <alignment vertical="center"/>
    </xf>
    <xf numFmtId="0" fontId="45" fillId="16" borderId="0" xfId="0" applyFont="1" applyFill="1"/>
    <xf numFmtId="0" fontId="40" fillId="16" borderId="0" xfId="0" applyFont="1" applyFill="1" applyAlignment="1">
      <alignment vertical="center" wrapText="1"/>
    </xf>
    <xf numFmtId="0" fontId="40" fillId="16" borderId="0" xfId="0" applyFont="1" applyFill="1" applyAlignment="1">
      <alignment wrapText="1"/>
    </xf>
    <xf numFmtId="0" fontId="5" fillId="16" borderId="0" xfId="0" applyFont="1" applyFill="1"/>
    <xf numFmtId="0" fontId="45" fillId="17" borderId="0" xfId="0" applyFont="1" applyFill="1" applyAlignment="1">
      <alignment horizontal="left"/>
    </xf>
    <xf numFmtId="167" fontId="20" fillId="17" borderId="0" xfId="7" applyNumberFormat="1" applyFont="1" applyFill="1" applyAlignment="1" applyProtection="1">
      <alignment wrapText="1"/>
      <protection locked="0"/>
    </xf>
    <xf numFmtId="0" fontId="45" fillId="17" borderId="0" xfId="0" applyFont="1" applyFill="1"/>
    <xf numFmtId="43" fontId="46" fillId="17" borderId="0" xfId="6" applyFont="1" applyFill="1" applyBorder="1" applyAlignment="1">
      <alignment horizontal="center"/>
    </xf>
    <xf numFmtId="0" fontId="46" fillId="17" borderId="0" xfId="0" applyFont="1" applyFill="1" applyAlignment="1">
      <alignment horizontal="center"/>
    </xf>
    <xf numFmtId="0" fontId="45" fillId="17" borderId="2" xfId="0" applyFont="1" applyFill="1" applyBorder="1"/>
    <xf numFmtId="43" fontId="40" fillId="17" borderId="2" xfId="6" applyFont="1" applyFill="1" applyBorder="1"/>
    <xf numFmtId="0" fontId="40" fillId="17" borderId="2" xfId="0" applyFont="1" applyFill="1" applyBorder="1" applyAlignment="1">
      <alignment horizontal="left"/>
    </xf>
    <xf numFmtId="43" fontId="40" fillId="17" borderId="0" xfId="6" applyFont="1" applyFill="1" applyBorder="1"/>
    <xf numFmtId="0" fontId="40" fillId="17" borderId="0" xfId="0" applyFont="1" applyFill="1" applyAlignment="1">
      <alignment horizontal="left"/>
    </xf>
    <xf numFmtId="0" fontId="40" fillId="17" borderId="0" xfId="0" applyFont="1" applyFill="1"/>
    <xf numFmtId="166" fontId="40" fillId="17" borderId="0" xfId="6" applyNumberFormat="1" applyFont="1" applyFill="1" applyBorder="1"/>
    <xf numFmtId="167" fontId="5" fillId="17" borderId="0" xfId="7" applyNumberFormat="1" applyFont="1" applyFill="1" applyAlignment="1" applyProtection="1">
      <alignment wrapText="1"/>
      <protection locked="0"/>
    </xf>
    <xf numFmtId="0" fontId="40" fillId="17" borderId="0" xfId="0" applyFont="1" applyFill="1" applyAlignment="1">
      <alignment horizontal="left" vertical="center" wrapText="1"/>
    </xf>
    <xf numFmtId="166" fontId="40" fillId="17" borderId="2" xfId="6" applyNumberFormat="1" applyFont="1" applyFill="1" applyBorder="1"/>
    <xf numFmtId="167" fontId="5" fillId="17" borderId="2" xfId="7" applyNumberFormat="1" applyFont="1" applyFill="1" applyBorder="1" applyAlignment="1" applyProtection="1">
      <alignment wrapText="1"/>
      <protection locked="0"/>
    </xf>
    <xf numFmtId="3" fontId="40" fillId="17" borderId="0" xfId="5" applyNumberFormat="1" applyFont="1" applyFill="1" applyAlignment="1">
      <alignment horizontal="right" vertical="center"/>
    </xf>
    <xf numFmtId="167" fontId="5" fillId="17" borderId="0" xfId="7" applyNumberFormat="1" applyFont="1" applyFill="1" applyAlignment="1" applyProtection="1">
      <alignment vertical="center" wrapText="1"/>
      <protection locked="0"/>
    </xf>
    <xf numFmtId="3" fontId="40" fillId="17" borderId="2" xfId="5" applyNumberFormat="1" applyFont="1" applyFill="1" applyBorder="1" applyAlignment="1">
      <alignment horizontal="right" vertical="center"/>
    </xf>
    <xf numFmtId="167" fontId="5" fillId="17" borderId="2" xfId="7" applyNumberFormat="1" applyFont="1" applyFill="1" applyBorder="1" applyAlignment="1" applyProtection="1">
      <alignment vertical="center" wrapText="1"/>
      <protection locked="0"/>
    </xf>
    <xf numFmtId="3" fontId="40" fillId="17" borderId="0" xfId="6" applyNumberFormat="1" applyFont="1" applyFill="1" applyBorder="1"/>
    <xf numFmtId="41" fontId="40" fillId="17" borderId="0" xfId="5" applyNumberFormat="1" applyFont="1" applyFill="1" applyAlignment="1">
      <alignment horizontal="right" vertical="center"/>
    </xf>
    <xf numFmtId="3" fontId="5" fillId="17" borderId="0" xfId="7" applyNumberFormat="1" applyFont="1" applyFill="1" applyAlignment="1" applyProtection="1">
      <alignment wrapText="1"/>
      <protection locked="0"/>
    </xf>
    <xf numFmtId="0" fontId="40" fillId="17" borderId="0" xfId="0" applyFont="1" applyFill="1" applyAlignment="1">
      <alignment horizontal="left" wrapText="1"/>
    </xf>
    <xf numFmtId="43" fontId="40" fillId="17" borderId="2" xfId="6" applyFont="1" applyFill="1" applyBorder="1" applyAlignment="1">
      <alignment horizontal="right"/>
    </xf>
    <xf numFmtId="3" fontId="5" fillId="17" borderId="2" xfId="7" applyNumberFormat="1" applyFont="1" applyFill="1" applyBorder="1" applyAlignment="1" applyProtection="1">
      <alignment horizontal="right" vertical="center" wrapText="1"/>
      <protection locked="0"/>
    </xf>
    <xf numFmtId="0" fontId="40" fillId="17" borderId="0" xfId="5" applyFont="1" applyFill="1" applyAlignment="1">
      <alignment vertical="center"/>
    </xf>
    <xf numFmtId="167" fontId="5" fillId="17" borderId="0" xfId="7" applyNumberFormat="1" applyFont="1" applyFill="1" applyAlignment="1" applyProtection="1">
      <alignment vertical="top" wrapText="1"/>
      <protection locked="0"/>
    </xf>
    <xf numFmtId="3" fontId="40" fillId="17" borderId="0" xfId="5" applyNumberFormat="1" applyFont="1" applyFill="1" applyAlignment="1">
      <alignment horizontal="right" vertical="top"/>
    </xf>
    <xf numFmtId="43" fontId="40" fillId="17" borderId="2" xfId="6" applyFont="1" applyFill="1" applyBorder="1" applyAlignment="1">
      <alignment vertical="center"/>
    </xf>
    <xf numFmtId="167" fontId="20" fillId="17" borderId="2" xfId="7" applyNumberFormat="1" applyFont="1" applyFill="1" applyBorder="1" applyAlignment="1" applyProtection="1">
      <alignment vertical="top" wrapText="1"/>
      <protection locked="0"/>
    </xf>
    <xf numFmtId="3" fontId="40" fillId="17" borderId="2" xfId="0" applyNumberFormat="1" applyFont="1" applyFill="1" applyBorder="1" applyAlignment="1">
      <alignment vertical="top"/>
    </xf>
    <xf numFmtId="0" fontId="40" fillId="17" borderId="0" xfId="0" applyFont="1" applyFill="1" applyAlignment="1">
      <alignment vertical="center" wrapText="1"/>
    </xf>
    <xf numFmtId="3" fontId="40" fillId="17" borderId="0" xfId="0" applyNumberFormat="1" applyFont="1" applyFill="1" applyAlignment="1">
      <alignment vertical="top"/>
    </xf>
    <xf numFmtId="167" fontId="5" fillId="17" borderId="2" xfId="7" applyNumberFormat="1" applyFont="1" applyFill="1" applyBorder="1" applyAlignment="1" applyProtection="1">
      <alignment vertical="top" wrapText="1"/>
      <protection locked="0"/>
    </xf>
    <xf numFmtId="43" fontId="46" fillId="17" borderId="2" xfId="6" applyFont="1" applyFill="1" applyBorder="1" applyAlignment="1">
      <alignment horizontal="center"/>
    </xf>
    <xf numFmtId="0" fontId="46" fillId="17" borderId="2" xfId="0" applyFont="1" applyFill="1" applyBorder="1" applyAlignment="1">
      <alignment horizontal="center"/>
    </xf>
    <xf numFmtId="0" fontId="40" fillId="17" borderId="0" xfId="0" applyFont="1" applyFill="1" applyAlignment="1">
      <alignment wrapText="1"/>
    </xf>
    <xf numFmtId="167" fontId="5" fillId="17" borderId="0" xfId="7" applyNumberFormat="1" applyFont="1" applyFill="1" applyAlignment="1" applyProtection="1">
      <alignment horizontal="center" wrapText="1"/>
      <protection locked="0"/>
    </xf>
    <xf numFmtId="0" fontId="6" fillId="17" borderId="0" xfId="8" applyFont="1" applyFill="1"/>
    <xf numFmtId="0" fontId="40" fillId="17" borderId="0" xfId="0" applyFont="1" applyFill="1" applyAlignment="1">
      <alignment horizontal="left" vertical="center"/>
    </xf>
    <xf numFmtId="0" fontId="40" fillId="17" borderId="0" xfId="0" applyFont="1" applyFill="1" applyAlignment="1">
      <alignment horizontal="left" vertical="top"/>
    </xf>
    <xf numFmtId="0" fontId="40" fillId="17" borderId="0" xfId="5" applyFont="1" applyFill="1" applyAlignment="1">
      <alignment vertical="top"/>
    </xf>
    <xf numFmtId="167" fontId="20" fillId="17" borderId="2" xfId="7" applyNumberFormat="1" applyFont="1" applyFill="1" applyBorder="1" applyAlignment="1" applyProtection="1">
      <alignment vertical="center" wrapText="1"/>
      <protection locked="0"/>
    </xf>
    <xf numFmtId="3" fontId="40" fillId="17" borderId="2" xfId="0" applyNumberFormat="1" applyFont="1" applyFill="1" applyBorder="1" applyAlignment="1">
      <alignment vertical="center"/>
    </xf>
    <xf numFmtId="0" fontId="49" fillId="10" borderId="0" xfId="0" applyFont="1" applyFill="1"/>
    <xf numFmtId="0" fontId="49" fillId="10" borderId="2" xfId="0" applyFont="1" applyFill="1" applyBorder="1"/>
    <xf numFmtId="0" fontId="40" fillId="17" borderId="0" xfId="0" applyFont="1" applyFill="1" applyAlignment="1">
      <alignment vertical="top"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42"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42" fillId="11" borderId="3" xfId="4" applyFill="1" applyBorder="1" applyAlignment="1" applyProtection="1">
      <alignment vertical="center"/>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40" fillId="17" borderId="0" xfId="0" applyFont="1" applyFill="1" applyAlignment="1">
      <alignment horizontal="left" vertical="center" wrapText="1"/>
    </xf>
    <xf numFmtId="0" fontId="40" fillId="17" borderId="2" xfId="0" applyFont="1" applyFill="1" applyBorder="1" applyAlignment="1">
      <alignment horizontal="left" vertical="center" wrapText="1"/>
    </xf>
    <xf numFmtId="0" fontId="40" fillId="17" borderId="0" xfId="0" applyFont="1" applyFill="1" applyAlignment="1">
      <alignment horizontal="left" vertical="top" wrapText="1"/>
    </xf>
    <xf numFmtId="0" fontId="40" fillId="17" borderId="2" xfId="0" applyFont="1" applyFill="1" applyBorder="1" applyAlignment="1">
      <alignment horizontal="left" vertical="top" wrapText="1"/>
    </xf>
    <xf numFmtId="0" fontId="5" fillId="17" borderId="0" xfId="0" applyFont="1" applyFill="1" applyAlignment="1">
      <alignment horizontal="left" vertical="center" wrapText="1"/>
    </xf>
    <xf numFmtId="0" fontId="5" fillId="17" borderId="2" xfId="0" applyFont="1" applyFill="1" applyBorder="1" applyAlignment="1">
      <alignment horizontal="left" vertical="center" wrapText="1"/>
    </xf>
    <xf numFmtId="166" fontId="50" fillId="17" borderId="0" xfId="6" applyNumberFormat="1" applyFont="1" applyFill="1" applyBorder="1"/>
    <xf numFmtId="43" fontId="50" fillId="17" borderId="0" xfId="6" applyFont="1" applyFill="1" applyBorder="1"/>
  </cellXfs>
  <cellStyles count="9">
    <cellStyle name="Comma" xfId="6" builtinId="3"/>
    <cellStyle name="Hyperlink" xfId="4" builtinId="8"/>
    <cellStyle name="Hyperlink 2" xfId="2" xr:uid="{00000000-0005-0000-0000-000000000000}"/>
    <cellStyle name="Normal" xfId="0" builtinId="0"/>
    <cellStyle name="Normal 2" xfId="3" xr:uid="{00000000-0005-0000-0000-000002000000}"/>
    <cellStyle name="Normal 2 2" xfId="8" xr:uid="{B0066066-7345-4D38-8FE1-711D82324A64}"/>
    <cellStyle name="Normal 3" xfId="5" xr:uid="{5881D521-7647-4042-8327-D91045CB3809}"/>
    <cellStyle name="Normal_Bilanca, RDG" xfId="7" xr:uid="{B57C4092-E57C-465A-BE5B-4EFFA8551702}"/>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ina.markusic@koncar.hr" TargetMode="External"/><Relationship Id="rId2" Type="http://schemas.openxmlformats.org/officeDocument/2006/relationships/hyperlink" Target="http://www.koncar.hr/" TargetMode="External"/><Relationship Id="rId1" Type="http://schemas.openxmlformats.org/officeDocument/2006/relationships/hyperlink" Target="mailto:koncar.finance@koncar.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view="pageBreakPreview" topLeftCell="A54" zoomScaleNormal="100" zoomScaleSheetLayoutView="100" workbookViewId="0">
      <selection activeCell="A62" sqref="A62"/>
    </sheetView>
  </sheetViews>
  <sheetFormatPr defaultRowHeight="12.75" x14ac:dyDescent="0.2"/>
  <cols>
    <col min="9" max="9" width="15.28515625" customWidth="1"/>
  </cols>
  <sheetData>
    <row r="1" spans="1:10" ht="15.75" x14ac:dyDescent="0.2">
      <c r="A1" s="206"/>
      <c r="B1" s="207"/>
      <c r="C1" s="207"/>
      <c r="D1" s="8"/>
      <c r="E1" s="8"/>
      <c r="F1" s="8"/>
      <c r="G1" s="8"/>
      <c r="H1" s="8"/>
      <c r="I1" s="8"/>
      <c r="J1" s="9"/>
    </row>
    <row r="2" spans="1:10" ht="14.45" customHeight="1" x14ac:dyDescent="0.2">
      <c r="A2" s="208" t="s">
        <v>0</v>
      </c>
      <c r="B2" s="209"/>
      <c r="C2" s="209"/>
      <c r="D2" s="209"/>
      <c r="E2" s="209"/>
      <c r="F2" s="209"/>
      <c r="G2" s="209"/>
      <c r="H2" s="209"/>
      <c r="I2" s="209"/>
      <c r="J2" s="210"/>
    </row>
    <row r="3" spans="1:10" ht="15" x14ac:dyDescent="0.2">
      <c r="A3" s="32"/>
      <c r="B3" s="33"/>
      <c r="C3" s="33"/>
      <c r="D3" s="33"/>
      <c r="E3" s="33"/>
      <c r="F3" s="33"/>
      <c r="G3" s="33"/>
      <c r="H3" s="33"/>
      <c r="I3" s="33"/>
      <c r="J3" s="34"/>
    </row>
    <row r="4" spans="1:10" ht="33.6" customHeight="1" x14ac:dyDescent="0.2">
      <c r="A4" s="211" t="s">
        <v>1</v>
      </c>
      <c r="B4" s="212"/>
      <c r="C4" s="212"/>
      <c r="D4" s="212"/>
      <c r="E4" s="213">
        <v>45658</v>
      </c>
      <c r="F4" s="214"/>
      <c r="G4" s="40" t="s">
        <v>2</v>
      </c>
      <c r="H4" s="213">
        <v>46022</v>
      </c>
      <c r="I4" s="214"/>
      <c r="J4" s="10"/>
    </row>
    <row r="5" spans="1:10" s="45" customFormat="1" ht="10.15" customHeight="1" x14ac:dyDescent="0.25">
      <c r="A5" s="215"/>
      <c r="B5" s="216"/>
      <c r="C5" s="216"/>
      <c r="D5" s="216"/>
      <c r="E5" s="216"/>
      <c r="F5" s="216"/>
      <c r="G5" s="216"/>
      <c r="H5" s="216"/>
      <c r="I5" s="216"/>
      <c r="J5" s="217"/>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219" t="s">
        <v>4</v>
      </c>
      <c r="B8" s="220"/>
      <c r="C8" s="220"/>
      <c r="D8" s="220"/>
      <c r="E8" s="220"/>
      <c r="F8" s="220"/>
      <c r="G8" s="220"/>
      <c r="H8" s="220"/>
      <c r="I8" s="220"/>
      <c r="J8" s="11"/>
    </row>
    <row r="9" spans="1:10" ht="14.25" x14ac:dyDescent="0.2">
      <c r="A9" s="12"/>
      <c r="B9" s="29"/>
      <c r="C9" s="29"/>
      <c r="D9" s="29"/>
      <c r="E9" s="218"/>
      <c r="F9" s="218"/>
      <c r="G9" s="172"/>
      <c r="H9" s="172"/>
      <c r="I9" s="38"/>
      <c r="J9" s="39"/>
    </row>
    <row r="10" spans="1:10" ht="25.9" customHeight="1" x14ac:dyDescent="0.2">
      <c r="A10" s="186" t="s">
        <v>5</v>
      </c>
      <c r="B10" s="187"/>
      <c r="C10" s="198" t="s">
        <v>444</v>
      </c>
      <c r="D10" s="199"/>
      <c r="E10" s="30"/>
      <c r="F10" s="221" t="s">
        <v>6</v>
      </c>
      <c r="G10" s="222"/>
      <c r="H10" s="181" t="s">
        <v>448</v>
      </c>
      <c r="I10" s="182"/>
      <c r="J10" s="13"/>
    </row>
    <row r="11" spans="1:10" ht="15.6" customHeight="1" x14ac:dyDescent="0.2">
      <c r="A11" s="12"/>
      <c r="B11" s="29"/>
      <c r="C11" s="29"/>
      <c r="D11" s="29"/>
      <c r="E11" s="205"/>
      <c r="F11" s="205"/>
      <c r="G11" s="205"/>
      <c r="H11" s="205"/>
      <c r="I11" s="31"/>
      <c r="J11" s="13"/>
    </row>
    <row r="12" spans="1:10" ht="21" customHeight="1" x14ac:dyDescent="0.2">
      <c r="A12" s="174" t="s">
        <v>7</v>
      </c>
      <c r="B12" s="187"/>
      <c r="C12" s="198" t="s">
        <v>445</v>
      </c>
      <c r="D12" s="199"/>
      <c r="E12" s="204"/>
      <c r="F12" s="205"/>
      <c r="G12" s="205"/>
      <c r="H12" s="205"/>
      <c r="I12" s="31"/>
      <c r="J12" s="13"/>
    </row>
    <row r="13" spans="1:10" ht="10.9" customHeight="1" x14ac:dyDescent="0.2">
      <c r="A13" s="30"/>
      <c r="B13" s="31"/>
      <c r="C13" s="29"/>
      <c r="D13" s="29"/>
      <c r="E13" s="172"/>
      <c r="F13" s="172"/>
      <c r="G13" s="172"/>
      <c r="H13" s="172"/>
      <c r="I13" s="29"/>
      <c r="J13" s="14"/>
    </row>
    <row r="14" spans="1:10" ht="22.9" customHeight="1" x14ac:dyDescent="0.2">
      <c r="A14" s="174" t="s">
        <v>8</v>
      </c>
      <c r="B14" s="197"/>
      <c r="C14" s="198" t="s">
        <v>446</v>
      </c>
      <c r="D14" s="199"/>
      <c r="E14" s="203"/>
      <c r="F14" s="188"/>
      <c r="G14" s="44" t="s">
        <v>9</v>
      </c>
      <c r="H14" s="181" t="s">
        <v>449</v>
      </c>
      <c r="I14" s="182"/>
      <c r="J14" s="41"/>
    </row>
    <row r="15" spans="1:10" ht="14.45" customHeight="1" x14ac:dyDescent="0.2">
      <c r="A15" s="30"/>
      <c r="B15" s="31"/>
      <c r="C15" s="29"/>
      <c r="D15" s="29"/>
      <c r="E15" s="172"/>
      <c r="F15" s="172"/>
      <c r="G15" s="172"/>
      <c r="H15" s="172"/>
      <c r="I15" s="29"/>
      <c r="J15" s="14"/>
    </row>
    <row r="16" spans="1:10" ht="13.15" customHeight="1" x14ac:dyDescent="0.2">
      <c r="A16" s="174" t="s">
        <v>10</v>
      </c>
      <c r="B16" s="197"/>
      <c r="C16" s="198" t="s">
        <v>447</v>
      </c>
      <c r="D16" s="199"/>
      <c r="E16" s="37"/>
      <c r="F16" s="37"/>
      <c r="G16" s="37"/>
      <c r="H16" s="37"/>
      <c r="I16" s="37"/>
      <c r="J16" s="41"/>
    </row>
    <row r="17" spans="1:10" ht="14.45" customHeight="1" x14ac:dyDescent="0.2">
      <c r="A17" s="200"/>
      <c r="B17" s="201"/>
      <c r="C17" s="201"/>
      <c r="D17" s="201"/>
      <c r="E17" s="201"/>
      <c r="F17" s="201"/>
      <c r="G17" s="201"/>
      <c r="H17" s="201"/>
      <c r="I17" s="201"/>
      <c r="J17" s="202"/>
    </row>
    <row r="18" spans="1:10" x14ac:dyDescent="0.2">
      <c r="A18" s="186" t="s">
        <v>11</v>
      </c>
      <c r="B18" s="187"/>
      <c r="C18" s="176" t="s">
        <v>450</v>
      </c>
      <c r="D18" s="177"/>
      <c r="E18" s="177"/>
      <c r="F18" s="177"/>
      <c r="G18" s="177"/>
      <c r="H18" s="177"/>
      <c r="I18" s="177"/>
      <c r="J18" s="178"/>
    </row>
    <row r="19" spans="1:10" ht="14.25" x14ac:dyDescent="0.2">
      <c r="A19" s="12"/>
      <c r="B19" s="29"/>
      <c r="C19" s="43"/>
      <c r="D19" s="29"/>
      <c r="E19" s="172"/>
      <c r="F19" s="172"/>
      <c r="G19" s="172"/>
      <c r="H19" s="172"/>
      <c r="I19" s="29"/>
      <c r="J19" s="14"/>
    </row>
    <row r="20" spans="1:10" ht="14.25" x14ac:dyDescent="0.2">
      <c r="A20" s="186" t="s">
        <v>12</v>
      </c>
      <c r="B20" s="187"/>
      <c r="C20" s="181">
        <v>10000</v>
      </c>
      <c r="D20" s="182"/>
      <c r="E20" s="172"/>
      <c r="F20" s="172"/>
      <c r="G20" s="176" t="s">
        <v>451</v>
      </c>
      <c r="H20" s="177"/>
      <c r="I20" s="177"/>
      <c r="J20" s="178"/>
    </row>
    <row r="21" spans="1:10" ht="14.25" x14ac:dyDescent="0.2">
      <c r="A21" s="12"/>
      <c r="B21" s="29"/>
      <c r="C21" s="29"/>
      <c r="D21" s="29"/>
      <c r="E21" s="172"/>
      <c r="F21" s="172"/>
      <c r="G21" s="172"/>
      <c r="H21" s="172"/>
      <c r="I21" s="29"/>
      <c r="J21" s="14"/>
    </row>
    <row r="22" spans="1:10" x14ac:dyDescent="0.2">
      <c r="A22" s="186" t="s">
        <v>13</v>
      </c>
      <c r="B22" s="187"/>
      <c r="C22" s="176" t="s">
        <v>452</v>
      </c>
      <c r="D22" s="177"/>
      <c r="E22" s="177"/>
      <c r="F22" s="177"/>
      <c r="G22" s="177"/>
      <c r="H22" s="177"/>
      <c r="I22" s="177"/>
      <c r="J22" s="178"/>
    </row>
    <row r="23" spans="1:10" ht="14.25" x14ac:dyDescent="0.2">
      <c r="A23" s="12"/>
      <c r="B23" s="29"/>
      <c r="C23" s="29"/>
      <c r="D23" s="29"/>
      <c r="E23" s="172"/>
      <c r="F23" s="172"/>
      <c r="G23" s="172"/>
      <c r="H23" s="172"/>
      <c r="I23" s="29"/>
      <c r="J23" s="14"/>
    </row>
    <row r="24" spans="1:10" ht="14.25" x14ac:dyDescent="0.2">
      <c r="A24" s="186" t="s">
        <v>14</v>
      </c>
      <c r="B24" s="187"/>
      <c r="C24" s="192" t="s">
        <v>453</v>
      </c>
      <c r="D24" s="193"/>
      <c r="E24" s="193"/>
      <c r="F24" s="193"/>
      <c r="G24" s="193"/>
      <c r="H24" s="193"/>
      <c r="I24" s="193"/>
      <c r="J24" s="194"/>
    </row>
    <row r="25" spans="1:10" ht="14.25" x14ac:dyDescent="0.2">
      <c r="A25" s="12"/>
      <c r="B25" s="29"/>
      <c r="C25" s="43"/>
      <c r="D25" s="29"/>
      <c r="E25" s="172"/>
      <c r="F25" s="172"/>
      <c r="G25" s="172"/>
      <c r="H25" s="172"/>
      <c r="I25" s="29"/>
      <c r="J25" s="14"/>
    </row>
    <row r="26" spans="1:10" ht="14.25" x14ac:dyDescent="0.2">
      <c r="A26" s="186" t="s">
        <v>15</v>
      </c>
      <c r="B26" s="187"/>
      <c r="C26" s="192" t="s">
        <v>454</v>
      </c>
      <c r="D26" s="193"/>
      <c r="E26" s="193"/>
      <c r="F26" s="193"/>
      <c r="G26" s="193"/>
      <c r="H26" s="193"/>
      <c r="I26" s="193"/>
      <c r="J26" s="194"/>
    </row>
    <row r="27" spans="1:10" ht="13.9" customHeight="1" x14ac:dyDescent="0.2">
      <c r="A27" s="12"/>
      <c r="B27" s="29"/>
      <c r="C27" s="43"/>
      <c r="D27" s="29"/>
      <c r="E27" s="172"/>
      <c r="F27" s="172"/>
      <c r="G27" s="172"/>
      <c r="H27" s="172"/>
      <c r="I27" s="29"/>
      <c r="J27" s="14"/>
    </row>
    <row r="28" spans="1:10" ht="22.9" customHeight="1" x14ac:dyDescent="0.2">
      <c r="A28" s="174" t="s">
        <v>16</v>
      </c>
      <c r="B28" s="187"/>
      <c r="C28" s="25">
        <v>6345</v>
      </c>
      <c r="D28" s="15"/>
      <c r="E28" s="191"/>
      <c r="F28" s="191"/>
      <c r="G28" s="191"/>
      <c r="H28" s="191"/>
      <c r="I28" s="195"/>
      <c r="J28" s="196"/>
    </row>
    <row r="29" spans="1:10" ht="14.25" x14ac:dyDescent="0.2">
      <c r="A29" s="12"/>
      <c r="B29" s="29"/>
      <c r="C29" s="29"/>
      <c r="D29" s="29"/>
      <c r="E29" s="172"/>
      <c r="F29" s="172"/>
      <c r="G29" s="172"/>
      <c r="H29" s="172"/>
      <c r="I29" s="29"/>
      <c r="J29" s="14"/>
    </row>
    <row r="30" spans="1:10" ht="15" x14ac:dyDescent="0.2">
      <c r="A30" s="186" t="s">
        <v>17</v>
      </c>
      <c r="B30" s="187"/>
      <c r="C30" s="57" t="s">
        <v>20</v>
      </c>
      <c r="D30" s="183" t="s">
        <v>18</v>
      </c>
      <c r="E30" s="184"/>
      <c r="F30" s="184"/>
      <c r="G30" s="184"/>
      <c r="H30" s="50" t="s">
        <v>19</v>
      </c>
      <c r="I30" s="51" t="s">
        <v>20</v>
      </c>
      <c r="J30" s="52"/>
    </row>
    <row r="31" spans="1:10" x14ac:dyDescent="0.2">
      <c r="A31" s="186"/>
      <c r="B31" s="187"/>
      <c r="C31" s="16"/>
      <c r="D31" s="40"/>
      <c r="E31" s="188"/>
      <c r="F31" s="188"/>
      <c r="G31" s="188"/>
      <c r="H31" s="188"/>
      <c r="I31" s="189"/>
      <c r="J31" s="190"/>
    </row>
    <row r="32" spans="1:10" x14ac:dyDescent="0.2">
      <c r="A32" s="186" t="s">
        <v>21</v>
      </c>
      <c r="B32" s="187"/>
      <c r="C32" s="25" t="s">
        <v>24</v>
      </c>
      <c r="D32" s="183" t="s">
        <v>22</v>
      </c>
      <c r="E32" s="184"/>
      <c r="F32" s="184"/>
      <c r="G32" s="184"/>
      <c r="H32" s="53" t="s">
        <v>23</v>
      </c>
      <c r="I32" s="54" t="s">
        <v>24</v>
      </c>
      <c r="J32" s="55"/>
    </row>
    <row r="33" spans="1:10" ht="14.25" x14ac:dyDescent="0.2">
      <c r="A33" s="12"/>
      <c r="B33" s="29"/>
      <c r="C33" s="29"/>
      <c r="D33" s="29"/>
      <c r="E33" s="172"/>
      <c r="F33" s="172"/>
      <c r="G33" s="172"/>
      <c r="H33" s="172"/>
      <c r="I33" s="29"/>
      <c r="J33" s="14"/>
    </row>
    <row r="34" spans="1:10" x14ac:dyDescent="0.2">
      <c r="A34" s="183" t="s">
        <v>25</v>
      </c>
      <c r="B34" s="184"/>
      <c r="C34" s="184"/>
      <c r="D34" s="184"/>
      <c r="E34" s="184" t="s">
        <v>26</v>
      </c>
      <c r="F34" s="184"/>
      <c r="G34" s="184"/>
      <c r="H34" s="184"/>
      <c r="I34" s="184"/>
      <c r="J34" s="17" t="s">
        <v>27</v>
      </c>
    </row>
    <row r="35" spans="1:10" ht="14.25" x14ac:dyDescent="0.2">
      <c r="A35" s="12"/>
      <c r="B35" s="29"/>
      <c r="C35" s="29"/>
      <c r="D35" s="29"/>
      <c r="E35" s="172"/>
      <c r="F35" s="172"/>
      <c r="G35" s="172"/>
      <c r="H35" s="172"/>
      <c r="I35" s="29"/>
      <c r="J35" s="39"/>
    </row>
    <row r="36" spans="1:10" x14ac:dyDescent="0.2">
      <c r="A36" s="91" t="s">
        <v>565</v>
      </c>
      <c r="B36" s="92"/>
      <c r="C36" s="92"/>
      <c r="D36" s="93"/>
      <c r="E36" s="91"/>
      <c r="F36" s="92"/>
      <c r="G36" s="92"/>
      <c r="H36" s="92"/>
      <c r="I36" s="94" t="s">
        <v>455</v>
      </c>
      <c r="J36" s="95">
        <v>3645363</v>
      </c>
    </row>
    <row r="37" spans="1:10" ht="14.25" x14ac:dyDescent="0.2">
      <c r="A37" s="12"/>
      <c r="B37" s="29"/>
      <c r="C37" s="43"/>
      <c r="D37" s="185"/>
      <c r="E37" s="185"/>
      <c r="F37" s="185"/>
      <c r="G37" s="185"/>
      <c r="H37" s="185"/>
      <c r="I37" s="185"/>
      <c r="J37" s="14"/>
    </row>
    <row r="38" spans="1:10" x14ac:dyDescent="0.2">
      <c r="A38" s="91" t="s">
        <v>456</v>
      </c>
      <c r="B38" s="92"/>
      <c r="C38" s="92"/>
      <c r="D38" s="93"/>
      <c r="E38" s="91"/>
      <c r="F38" s="92"/>
      <c r="G38" s="92"/>
      <c r="H38" s="92"/>
      <c r="I38" s="94" t="s">
        <v>455</v>
      </c>
      <c r="J38" s="95">
        <v>3282899</v>
      </c>
    </row>
    <row r="39" spans="1:10" ht="14.25" x14ac:dyDescent="0.2">
      <c r="A39" s="12"/>
      <c r="B39" s="29"/>
      <c r="C39" s="43"/>
      <c r="D39" s="42"/>
      <c r="E39" s="185"/>
      <c r="F39" s="185"/>
      <c r="G39" s="185"/>
      <c r="H39" s="185"/>
      <c r="I39" s="31"/>
      <c r="J39" s="14"/>
    </row>
    <row r="40" spans="1:10" x14ac:dyDescent="0.2">
      <c r="A40" s="91" t="s">
        <v>457</v>
      </c>
      <c r="B40" s="92"/>
      <c r="C40" s="92"/>
      <c r="D40" s="93"/>
      <c r="E40" s="91"/>
      <c r="F40" s="92"/>
      <c r="G40" s="92"/>
      <c r="H40" s="92"/>
      <c r="I40" s="94" t="s">
        <v>455</v>
      </c>
      <c r="J40" s="95">
        <v>3282678</v>
      </c>
    </row>
    <row r="41" spans="1:10" ht="14.25" x14ac:dyDescent="0.2">
      <c r="A41" s="12"/>
      <c r="B41" s="29"/>
      <c r="C41" s="43"/>
      <c r="D41" s="42"/>
      <c r="E41" s="42"/>
      <c r="F41" s="42"/>
      <c r="G41" s="42"/>
      <c r="H41" s="42"/>
      <c r="I41" s="31"/>
      <c r="J41" s="14"/>
    </row>
    <row r="42" spans="1:10" x14ac:dyDescent="0.2">
      <c r="A42" s="91" t="s">
        <v>458</v>
      </c>
      <c r="B42" s="92"/>
      <c r="C42" s="92"/>
      <c r="D42" s="93"/>
      <c r="E42" s="91"/>
      <c r="F42" s="92"/>
      <c r="G42" s="92"/>
      <c r="H42" s="92"/>
      <c r="I42" s="94" t="s">
        <v>455</v>
      </c>
      <c r="J42" s="95">
        <v>1356216</v>
      </c>
    </row>
    <row r="43" spans="1:10" ht="14.25" x14ac:dyDescent="0.2">
      <c r="A43" s="18"/>
      <c r="B43" s="43"/>
      <c r="C43" s="171"/>
      <c r="D43" s="171"/>
      <c r="E43" s="172"/>
      <c r="F43" s="172"/>
      <c r="G43" s="171"/>
      <c r="H43" s="171"/>
      <c r="I43" s="171"/>
      <c r="J43" s="14"/>
    </row>
    <row r="44" spans="1:10" x14ac:dyDescent="0.2">
      <c r="A44" s="91" t="s">
        <v>459</v>
      </c>
      <c r="B44" s="92"/>
      <c r="C44" s="92"/>
      <c r="D44" s="93"/>
      <c r="E44" s="91"/>
      <c r="F44" s="92"/>
      <c r="G44" s="92"/>
      <c r="H44" s="92"/>
      <c r="I44" s="94" t="s">
        <v>455</v>
      </c>
      <c r="J44" s="95">
        <v>2435071</v>
      </c>
    </row>
    <row r="45" spans="1:10" ht="14.25" x14ac:dyDescent="0.2">
      <c r="A45" s="96"/>
      <c r="B45" s="97"/>
      <c r="C45" s="97"/>
      <c r="D45" s="98"/>
      <c r="E45" s="99"/>
      <c r="F45" s="99"/>
      <c r="G45" s="97"/>
      <c r="H45" s="97"/>
      <c r="I45" s="98"/>
      <c r="J45" s="100"/>
    </row>
    <row r="46" spans="1:10" x14ac:dyDescent="0.2">
      <c r="A46" s="91" t="s">
        <v>460</v>
      </c>
      <c r="B46" s="92"/>
      <c r="C46" s="92"/>
      <c r="D46" s="93"/>
      <c r="E46" s="91"/>
      <c r="F46" s="92"/>
      <c r="G46" s="92"/>
      <c r="H46" s="92"/>
      <c r="I46" s="94" t="s">
        <v>455</v>
      </c>
      <c r="J46" s="95">
        <v>3654656</v>
      </c>
    </row>
    <row r="47" spans="1:10" x14ac:dyDescent="0.2">
      <c r="A47" s="101"/>
      <c r="B47" s="102"/>
      <c r="C47" s="102"/>
      <c r="D47" s="102"/>
      <c r="E47" s="102"/>
      <c r="F47" s="102"/>
      <c r="G47" s="102"/>
      <c r="H47" s="102"/>
      <c r="I47" s="102"/>
      <c r="J47" s="103"/>
    </row>
    <row r="48" spans="1:10" x14ac:dyDescent="0.2">
      <c r="A48" s="91" t="s">
        <v>461</v>
      </c>
      <c r="B48" s="92"/>
      <c r="C48" s="92"/>
      <c r="D48" s="93"/>
      <c r="E48" s="91"/>
      <c r="F48" s="92"/>
      <c r="G48" s="92"/>
      <c r="H48" s="92"/>
      <c r="I48" s="94" t="s">
        <v>455</v>
      </c>
      <c r="J48" s="95">
        <v>3654664</v>
      </c>
    </row>
    <row r="49" spans="1:10" x14ac:dyDescent="0.2">
      <c r="A49" s="101"/>
      <c r="B49" s="102"/>
      <c r="C49" s="102"/>
      <c r="D49" s="102"/>
      <c r="E49" s="102"/>
      <c r="F49" s="102"/>
      <c r="G49" s="102"/>
      <c r="H49" s="102"/>
      <c r="I49" s="102"/>
      <c r="J49" s="103"/>
    </row>
    <row r="50" spans="1:10" x14ac:dyDescent="0.2">
      <c r="A50" s="91" t="s">
        <v>462</v>
      </c>
      <c r="B50" s="92"/>
      <c r="C50" s="92"/>
      <c r="D50" s="92"/>
      <c r="E50" s="92"/>
      <c r="F50" s="92"/>
      <c r="G50" s="92"/>
      <c r="H50" s="92"/>
      <c r="I50" s="94" t="s">
        <v>455</v>
      </c>
      <c r="J50" s="95">
        <v>3641287</v>
      </c>
    </row>
    <row r="51" spans="1:10" x14ac:dyDescent="0.2">
      <c r="A51" s="101"/>
      <c r="B51" s="102"/>
      <c r="C51" s="102"/>
      <c r="D51" s="102"/>
      <c r="E51" s="102"/>
      <c r="F51" s="102"/>
      <c r="G51" s="102"/>
      <c r="H51" s="102"/>
      <c r="I51" s="102"/>
      <c r="J51" s="103"/>
    </row>
    <row r="52" spans="1:10" x14ac:dyDescent="0.2">
      <c r="A52" s="91" t="s">
        <v>463</v>
      </c>
      <c r="B52" s="92"/>
      <c r="C52" s="92"/>
      <c r="D52" s="93"/>
      <c r="E52" s="91"/>
      <c r="F52" s="92"/>
      <c r="G52" s="92"/>
      <c r="H52" s="92"/>
      <c r="I52" s="94" t="s">
        <v>455</v>
      </c>
      <c r="J52" s="95">
        <v>3282660</v>
      </c>
    </row>
    <row r="53" spans="1:10" x14ac:dyDescent="0.2">
      <c r="A53" s="101"/>
      <c r="B53" s="102"/>
      <c r="C53" s="102"/>
      <c r="D53" s="102"/>
      <c r="E53" s="102"/>
      <c r="F53" s="102"/>
      <c r="G53" s="102"/>
      <c r="H53" s="102"/>
      <c r="I53" s="102"/>
      <c r="J53" s="103"/>
    </row>
    <row r="54" spans="1:10" x14ac:dyDescent="0.2">
      <c r="A54" s="91" t="s">
        <v>464</v>
      </c>
      <c r="B54" s="92"/>
      <c r="C54" s="92"/>
      <c r="D54" s="93"/>
      <c r="E54" s="91"/>
      <c r="F54" s="92"/>
      <c r="G54" s="92"/>
      <c r="H54" s="92"/>
      <c r="I54" s="94" t="s">
        <v>455</v>
      </c>
      <c r="J54" s="95">
        <v>1114328</v>
      </c>
    </row>
    <row r="55" spans="1:10" x14ac:dyDescent="0.2">
      <c r="A55" s="101"/>
      <c r="B55" s="102"/>
      <c r="C55" s="102"/>
      <c r="D55" s="102"/>
      <c r="E55" s="102"/>
      <c r="F55" s="102"/>
      <c r="G55" s="102"/>
      <c r="H55" s="102"/>
      <c r="I55" s="102"/>
      <c r="J55" s="103"/>
    </row>
    <row r="56" spans="1:10" x14ac:dyDescent="0.2">
      <c r="A56" s="91" t="s">
        <v>465</v>
      </c>
      <c r="B56" s="92"/>
      <c r="C56" s="92"/>
      <c r="D56" s="92"/>
      <c r="E56" s="92"/>
      <c r="F56" s="92"/>
      <c r="G56" s="92"/>
      <c r="H56" s="92"/>
      <c r="I56" s="94" t="s">
        <v>455</v>
      </c>
      <c r="J56" s="95">
        <v>5478421</v>
      </c>
    </row>
    <row r="57" spans="1:10" x14ac:dyDescent="0.2">
      <c r="A57" s="101"/>
      <c r="B57" s="102"/>
      <c r="C57" s="102"/>
      <c r="D57" s="102"/>
      <c r="E57" s="102"/>
      <c r="F57" s="102"/>
      <c r="G57" s="102"/>
      <c r="H57" s="102"/>
      <c r="I57" s="102"/>
      <c r="J57" s="103"/>
    </row>
    <row r="58" spans="1:10" x14ac:dyDescent="0.2">
      <c r="A58" s="91" t="s">
        <v>566</v>
      </c>
      <c r="B58" s="92"/>
      <c r="C58" s="92"/>
      <c r="D58" s="93"/>
      <c r="E58" s="91"/>
      <c r="F58" s="92"/>
      <c r="G58" s="92"/>
      <c r="H58" s="92"/>
      <c r="I58" s="94" t="s">
        <v>455</v>
      </c>
      <c r="J58" s="95">
        <v>5853184</v>
      </c>
    </row>
    <row r="59" spans="1:10" x14ac:dyDescent="0.2">
      <c r="A59" s="101"/>
      <c r="B59" s="102"/>
      <c r="C59" s="102"/>
      <c r="D59" s="102"/>
      <c r="E59" s="102"/>
      <c r="F59" s="102"/>
      <c r="G59" s="102"/>
      <c r="H59" s="102"/>
      <c r="I59" s="102"/>
      <c r="J59" s="103"/>
    </row>
    <row r="60" spans="1:10" x14ac:dyDescent="0.2">
      <c r="A60" s="104" t="s">
        <v>466</v>
      </c>
      <c r="B60" s="105"/>
      <c r="C60" s="105"/>
      <c r="D60" s="106"/>
      <c r="E60" s="91"/>
      <c r="F60" s="92"/>
      <c r="G60" s="92"/>
      <c r="H60" s="92"/>
      <c r="I60" s="107" t="s">
        <v>467</v>
      </c>
      <c r="J60" s="108">
        <v>3511120</v>
      </c>
    </row>
    <row r="61" spans="1:10" x14ac:dyDescent="0.2">
      <c r="A61" s="101"/>
      <c r="B61" s="102"/>
      <c r="C61" s="102"/>
      <c r="D61" s="102"/>
      <c r="E61" s="102"/>
      <c r="F61" s="102"/>
      <c r="G61" s="102"/>
      <c r="H61" s="102"/>
      <c r="I61" s="102"/>
      <c r="J61" s="103"/>
    </row>
    <row r="62" spans="1:10" x14ac:dyDescent="0.2">
      <c r="A62" s="91" t="s">
        <v>468</v>
      </c>
      <c r="B62" s="92"/>
      <c r="C62" s="92"/>
      <c r="D62" s="93"/>
      <c r="E62" s="91"/>
      <c r="F62" s="92"/>
      <c r="G62" s="92"/>
      <c r="H62" s="92"/>
      <c r="I62" s="94" t="s">
        <v>455</v>
      </c>
      <c r="J62" s="95">
        <v>5539684</v>
      </c>
    </row>
    <row r="63" spans="1:10" x14ac:dyDescent="0.2">
      <c r="A63" s="101"/>
      <c r="B63" s="102"/>
      <c r="C63" s="102"/>
      <c r="D63" s="102"/>
      <c r="E63" s="102"/>
      <c r="F63" s="102"/>
      <c r="G63" s="102"/>
      <c r="H63" s="102"/>
      <c r="I63" s="102"/>
      <c r="J63" s="103"/>
    </row>
    <row r="64" spans="1:10" x14ac:dyDescent="0.2">
      <c r="A64" s="91" t="s">
        <v>469</v>
      </c>
      <c r="B64" s="92"/>
      <c r="C64" s="92"/>
      <c r="D64" s="93"/>
      <c r="E64" s="91"/>
      <c r="F64" s="92"/>
      <c r="G64" s="92"/>
      <c r="H64" s="92"/>
      <c r="I64" s="94" t="s">
        <v>455</v>
      </c>
      <c r="J64" s="95">
        <v>2057301</v>
      </c>
    </row>
    <row r="65" spans="1:10" x14ac:dyDescent="0.2">
      <c r="A65" s="101"/>
      <c r="B65" s="102"/>
      <c r="C65" s="102"/>
      <c r="D65" s="102"/>
      <c r="E65" s="102"/>
      <c r="F65" s="102"/>
      <c r="G65" s="102"/>
      <c r="H65" s="102"/>
      <c r="I65" s="102"/>
      <c r="J65" s="103"/>
    </row>
    <row r="66" spans="1:10" x14ac:dyDescent="0.2">
      <c r="A66" s="109" t="s">
        <v>470</v>
      </c>
      <c r="B66" s="110"/>
      <c r="C66" s="110"/>
      <c r="D66" s="92"/>
      <c r="E66" s="92"/>
      <c r="F66" s="92"/>
      <c r="G66" s="92"/>
      <c r="H66" s="92"/>
      <c r="I66" s="94" t="s">
        <v>455</v>
      </c>
      <c r="J66" s="111">
        <v>6056580</v>
      </c>
    </row>
    <row r="67" spans="1:10" x14ac:dyDescent="0.2">
      <c r="A67" s="101"/>
      <c r="B67" s="102"/>
      <c r="C67" s="102"/>
      <c r="D67" s="102"/>
      <c r="E67" s="102"/>
      <c r="F67" s="102"/>
      <c r="G67" s="102"/>
      <c r="H67" s="102"/>
      <c r="I67" s="102"/>
      <c r="J67" s="103"/>
    </row>
    <row r="68" spans="1:10" x14ac:dyDescent="0.2">
      <c r="A68" s="91" t="s">
        <v>471</v>
      </c>
      <c r="B68" s="92"/>
      <c r="C68" s="92"/>
      <c r="D68" s="92"/>
      <c r="E68" s="92"/>
      <c r="F68" s="92"/>
      <c r="G68" s="92"/>
      <c r="H68" s="92"/>
      <c r="I68" s="94" t="s">
        <v>455</v>
      </c>
      <c r="J68" s="111">
        <v>3275531</v>
      </c>
    </row>
    <row r="69" spans="1:10" ht="14.25" x14ac:dyDescent="0.2">
      <c r="A69" s="18"/>
      <c r="B69" s="43"/>
      <c r="C69" s="43"/>
      <c r="D69" s="29"/>
      <c r="E69" s="172"/>
      <c r="F69" s="172"/>
      <c r="G69" s="171"/>
      <c r="H69" s="171"/>
      <c r="I69" s="29"/>
      <c r="J69" s="56" t="s">
        <v>28</v>
      </c>
    </row>
    <row r="70" spans="1:10" ht="14.25" x14ac:dyDescent="0.2">
      <c r="A70" s="18"/>
      <c r="B70" s="43"/>
      <c r="C70" s="43"/>
      <c r="D70" s="29"/>
      <c r="E70" s="172"/>
      <c r="F70" s="172"/>
      <c r="G70" s="171"/>
      <c r="H70" s="171"/>
      <c r="I70" s="29"/>
      <c r="J70" s="56" t="s">
        <v>29</v>
      </c>
    </row>
    <row r="71" spans="1:10" ht="14.45" customHeight="1" x14ac:dyDescent="0.2">
      <c r="A71" s="174" t="s">
        <v>30</v>
      </c>
      <c r="B71" s="175"/>
      <c r="C71" s="181" t="s">
        <v>29</v>
      </c>
      <c r="D71" s="182"/>
      <c r="E71" s="179" t="s">
        <v>31</v>
      </c>
      <c r="F71" s="180"/>
      <c r="G71" s="176"/>
      <c r="H71" s="177"/>
      <c r="I71" s="177"/>
      <c r="J71" s="178"/>
    </row>
    <row r="72" spans="1:10" ht="14.25" x14ac:dyDescent="0.2">
      <c r="A72" s="18"/>
      <c r="B72" s="43"/>
      <c r="C72" s="171"/>
      <c r="D72" s="171"/>
      <c r="E72" s="172"/>
      <c r="F72" s="172"/>
      <c r="G72" s="173" t="s">
        <v>32</v>
      </c>
      <c r="H72" s="173"/>
      <c r="I72" s="173"/>
      <c r="J72" s="19"/>
    </row>
    <row r="73" spans="1:10" ht="13.9" customHeight="1" x14ac:dyDescent="0.2">
      <c r="A73" s="174" t="s">
        <v>33</v>
      </c>
      <c r="B73" s="175"/>
      <c r="C73" s="176" t="s">
        <v>472</v>
      </c>
      <c r="D73" s="177"/>
      <c r="E73" s="177"/>
      <c r="F73" s="177"/>
      <c r="G73" s="177"/>
      <c r="H73" s="177"/>
      <c r="I73" s="177"/>
      <c r="J73" s="178"/>
    </row>
    <row r="74" spans="1:10" ht="14.25" x14ac:dyDescent="0.2">
      <c r="A74" s="12"/>
      <c r="B74" s="29"/>
      <c r="C74" s="191" t="s">
        <v>34</v>
      </c>
      <c r="D74" s="191"/>
      <c r="E74" s="191"/>
      <c r="F74" s="191"/>
      <c r="G74" s="191"/>
      <c r="H74" s="191"/>
      <c r="I74" s="191"/>
      <c r="J74" s="14"/>
    </row>
    <row r="75" spans="1:10" ht="14.25" x14ac:dyDescent="0.2">
      <c r="A75" s="174" t="s">
        <v>35</v>
      </c>
      <c r="B75" s="175"/>
      <c r="C75" s="227" t="s">
        <v>473</v>
      </c>
      <c r="D75" s="228"/>
      <c r="E75" s="229"/>
      <c r="F75" s="172"/>
      <c r="G75" s="172"/>
      <c r="H75" s="184"/>
      <c r="I75" s="184"/>
      <c r="J75" s="230"/>
    </row>
    <row r="76" spans="1:10" ht="14.25" x14ac:dyDescent="0.2">
      <c r="A76" s="12"/>
      <c r="B76" s="29"/>
      <c r="C76" s="43"/>
      <c r="D76" s="29"/>
      <c r="E76" s="172"/>
      <c r="F76" s="172"/>
      <c r="G76" s="172"/>
      <c r="H76" s="172"/>
      <c r="I76" s="29"/>
      <c r="J76" s="14"/>
    </row>
    <row r="77" spans="1:10" ht="14.45" customHeight="1" x14ac:dyDescent="0.2">
      <c r="A77" s="174" t="s">
        <v>14</v>
      </c>
      <c r="B77" s="175"/>
      <c r="C77" s="231" t="s">
        <v>474</v>
      </c>
      <c r="D77" s="224"/>
      <c r="E77" s="224"/>
      <c r="F77" s="224"/>
      <c r="G77" s="224"/>
      <c r="H77" s="224"/>
      <c r="I77" s="224"/>
      <c r="J77" s="225"/>
    </row>
    <row r="78" spans="1:10" ht="14.25" x14ac:dyDescent="0.2">
      <c r="A78" s="12"/>
      <c r="B78" s="29"/>
      <c r="C78" s="29"/>
      <c r="D78" s="29"/>
      <c r="E78" s="172"/>
      <c r="F78" s="172"/>
      <c r="G78" s="172"/>
      <c r="H78" s="172"/>
      <c r="I78" s="29"/>
      <c r="J78" s="14"/>
    </row>
    <row r="79" spans="1:10" ht="14.25" x14ac:dyDescent="0.2">
      <c r="A79" s="174" t="s">
        <v>36</v>
      </c>
      <c r="B79" s="175"/>
      <c r="C79" s="223" t="s">
        <v>475</v>
      </c>
      <c r="D79" s="224"/>
      <c r="E79" s="224"/>
      <c r="F79" s="224"/>
      <c r="G79" s="224"/>
      <c r="H79" s="224"/>
      <c r="I79" s="224"/>
      <c r="J79" s="225"/>
    </row>
    <row r="80" spans="1:10" ht="14.45" customHeight="1" x14ac:dyDescent="0.2">
      <c r="A80" s="12"/>
      <c r="B80" s="29"/>
      <c r="C80" s="173" t="s">
        <v>37</v>
      </c>
      <c r="D80" s="173"/>
      <c r="E80" s="173"/>
      <c r="F80" s="173"/>
      <c r="G80" s="29"/>
      <c r="H80" s="29"/>
      <c r="I80" s="29"/>
      <c r="J80" s="14"/>
    </row>
    <row r="81" spans="1:10" ht="14.25" x14ac:dyDescent="0.2">
      <c r="A81" s="174" t="s">
        <v>38</v>
      </c>
      <c r="B81" s="175"/>
      <c r="C81" s="223" t="s">
        <v>476</v>
      </c>
      <c r="D81" s="224"/>
      <c r="E81" s="224"/>
      <c r="F81" s="224"/>
      <c r="G81" s="224"/>
      <c r="H81" s="224"/>
      <c r="I81" s="224"/>
      <c r="J81" s="225"/>
    </row>
    <row r="82" spans="1:10" ht="14.45" customHeight="1" x14ac:dyDescent="0.2">
      <c r="A82" s="20"/>
      <c r="B82" s="21"/>
      <c r="C82" s="226" t="s">
        <v>39</v>
      </c>
      <c r="D82" s="226"/>
      <c r="E82" s="226"/>
      <c r="F82" s="226"/>
      <c r="G82" s="226"/>
      <c r="H82" s="21"/>
      <c r="I82" s="21"/>
      <c r="J82" s="22"/>
    </row>
    <row r="89" spans="1:10" ht="27" customHeight="1" x14ac:dyDescent="0.2"/>
    <row r="93" spans="1:10" ht="38.450000000000003" customHeight="1" x14ac:dyDescent="0.2"/>
  </sheetData>
  <sheetProtection formatCells="0" insertRows="0"/>
  <mergeCells count="108">
    <mergeCell ref="E78:F78"/>
    <mergeCell ref="G78:H78"/>
    <mergeCell ref="A79:B79"/>
    <mergeCell ref="C79:J79"/>
    <mergeCell ref="C80:F80"/>
    <mergeCell ref="A81:B81"/>
    <mergeCell ref="C81:J81"/>
    <mergeCell ref="C82:G82"/>
    <mergeCell ref="C74:I74"/>
    <mergeCell ref="A75:B75"/>
    <mergeCell ref="C75:E75"/>
    <mergeCell ref="F75:G75"/>
    <mergeCell ref="H75:J75"/>
    <mergeCell ref="E76:F76"/>
    <mergeCell ref="G76:H76"/>
    <mergeCell ref="A77:B77"/>
    <mergeCell ref="C77:J7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43:F43"/>
    <mergeCell ref="C43:D43"/>
    <mergeCell ref="G43:I43"/>
    <mergeCell ref="D37:I37"/>
    <mergeCell ref="E39:F39"/>
    <mergeCell ref="G39:H39"/>
    <mergeCell ref="C72:D72"/>
    <mergeCell ref="E72:F72"/>
    <mergeCell ref="G72:I72"/>
    <mergeCell ref="A73:B73"/>
    <mergeCell ref="C73:J73"/>
    <mergeCell ref="E71:F71"/>
    <mergeCell ref="E69:F69"/>
    <mergeCell ref="G69:H69"/>
    <mergeCell ref="E70:F70"/>
    <mergeCell ref="G70:H70"/>
    <mergeCell ref="A71:B71"/>
    <mergeCell ref="C71:D71"/>
    <mergeCell ref="G71:J71"/>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71:D71" xr:uid="{00000000-0002-0000-0000-000002000000}">
      <formula1>$J$69:$J$70</formula1>
    </dataValidation>
  </dataValidations>
  <hyperlinks>
    <hyperlink ref="C24" r:id="rId1" xr:uid="{2C6A5B8A-AE9F-48C1-9ACF-F9606A76F05E}"/>
    <hyperlink ref="C26" r:id="rId2" xr:uid="{74A96B17-7FCF-44A5-A48E-7BFD61616F52}"/>
    <hyperlink ref="C77" r:id="rId3" xr:uid="{64746F58-BB5A-4825-A1F6-BB793D45F99B}"/>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9" zoomScale="110" zoomScaleNormal="100" workbookViewId="0">
      <selection activeCell="I134" sqref="I134"/>
    </sheetView>
  </sheetViews>
  <sheetFormatPr defaultColWidth="8.85546875" defaultRowHeight="12.75" x14ac:dyDescent="0.2"/>
  <cols>
    <col min="8" max="9" width="15.7109375" style="24" customWidth="1"/>
    <col min="10" max="10" width="10.28515625" bestFit="1" customWidth="1"/>
  </cols>
  <sheetData>
    <row r="1" spans="1:9" x14ac:dyDescent="0.2">
      <c r="A1" s="236" t="s">
        <v>40</v>
      </c>
      <c r="B1" s="237"/>
      <c r="C1" s="237"/>
      <c r="D1" s="237"/>
      <c r="E1" s="237"/>
      <c r="F1" s="237"/>
      <c r="G1" s="237"/>
      <c r="H1" s="237"/>
      <c r="I1" s="237"/>
    </row>
    <row r="2" spans="1:9" x14ac:dyDescent="0.2">
      <c r="A2" s="238" t="s">
        <v>478</v>
      </c>
      <c r="B2" s="239"/>
      <c r="C2" s="239"/>
      <c r="D2" s="239"/>
      <c r="E2" s="239"/>
      <c r="F2" s="239"/>
      <c r="G2" s="239"/>
      <c r="H2" s="239"/>
      <c r="I2" s="239"/>
    </row>
    <row r="3" spans="1:9" x14ac:dyDescent="0.2">
      <c r="A3" s="240" t="s">
        <v>41</v>
      </c>
      <c r="B3" s="240"/>
      <c r="C3" s="240"/>
      <c r="D3" s="240"/>
      <c r="E3" s="240"/>
      <c r="F3" s="240"/>
      <c r="G3" s="240"/>
      <c r="H3" s="240"/>
      <c r="I3" s="240"/>
    </row>
    <row r="4" spans="1:9" x14ac:dyDescent="0.2">
      <c r="A4" s="241" t="s">
        <v>477</v>
      </c>
      <c r="B4" s="242"/>
      <c r="C4" s="242"/>
      <c r="D4" s="242"/>
      <c r="E4" s="242"/>
      <c r="F4" s="242"/>
      <c r="G4" s="242"/>
      <c r="H4" s="242"/>
      <c r="I4" s="243"/>
    </row>
    <row r="5" spans="1:9" ht="33.75" x14ac:dyDescent="0.2">
      <c r="A5" s="246" t="s">
        <v>42</v>
      </c>
      <c r="B5" s="247"/>
      <c r="C5" s="247"/>
      <c r="D5" s="247"/>
      <c r="E5" s="247"/>
      <c r="F5" s="247"/>
      <c r="G5" s="66" t="s">
        <v>43</v>
      </c>
      <c r="H5" s="67" t="s">
        <v>44</v>
      </c>
      <c r="I5" s="67" t="s">
        <v>45</v>
      </c>
    </row>
    <row r="6" spans="1:9" x14ac:dyDescent="0.2">
      <c r="A6" s="244">
        <v>1</v>
      </c>
      <c r="B6" s="245"/>
      <c r="C6" s="245"/>
      <c r="D6" s="245"/>
      <c r="E6" s="245"/>
      <c r="F6" s="245"/>
      <c r="G6" s="68">
        <v>2</v>
      </c>
      <c r="H6" s="67">
        <v>3</v>
      </c>
      <c r="I6" s="67">
        <v>4</v>
      </c>
    </row>
    <row r="7" spans="1:9" x14ac:dyDescent="0.2">
      <c r="A7" s="248"/>
      <c r="B7" s="248"/>
      <c r="C7" s="248"/>
      <c r="D7" s="248"/>
      <c r="E7" s="248"/>
      <c r="F7" s="248"/>
      <c r="G7" s="248"/>
      <c r="H7" s="248"/>
      <c r="I7" s="249"/>
    </row>
    <row r="8" spans="1:9" ht="12.75" customHeight="1" x14ac:dyDescent="0.2">
      <c r="A8" s="250" t="s">
        <v>46</v>
      </c>
      <c r="B8" s="250"/>
      <c r="C8" s="250"/>
      <c r="D8" s="250"/>
      <c r="E8" s="250"/>
      <c r="F8" s="250"/>
      <c r="G8" s="59">
        <v>1</v>
      </c>
      <c r="H8" s="69">
        <v>0</v>
      </c>
      <c r="I8" s="69">
        <v>0</v>
      </c>
    </row>
    <row r="9" spans="1:9" ht="12.75" customHeight="1" x14ac:dyDescent="0.2">
      <c r="A9" s="234" t="s">
        <v>47</v>
      </c>
      <c r="B9" s="234"/>
      <c r="C9" s="234"/>
      <c r="D9" s="234"/>
      <c r="E9" s="234"/>
      <c r="F9" s="234"/>
      <c r="G9" s="60">
        <v>2</v>
      </c>
      <c r="H9" s="70">
        <f>H10+H17+H27+H38+H43</f>
        <v>366115324</v>
      </c>
      <c r="I9" s="70">
        <f>I10+I17+I27+I38+I43</f>
        <v>450320125</v>
      </c>
    </row>
    <row r="10" spans="1:9" ht="12.75" customHeight="1" x14ac:dyDescent="0.2">
      <c r="A10" s="233" t="s">
        <v>48</v>
      </c>
      <c r="B10" s="233"/>
      <c r="C10" s="233"/>
      <c r="D10" s="233"/>
      <c r="E10" s="233"/>
      <c r="F10" s="233"/>
      <c r="G10" s="60">
        <v>3</v>
      </c>
      <c r="H10" s="70">
        <f>H11+H12+H13+H14+H15+H16</f>
        <v>28658597</v>
      </c>
      <c r="I10" s="70">
        <f>I11+I12+I13+I14+I15+I16</f>
        <v>32864828</v>
      </c>
    </row>
    <row r="11" spans="1:9" ht="12.75" customHeight="1" x14ac:dyDescent="0.2">
      <c r="A11" s="232" t="s">
        <v>49</v>
      </c>
      <c r="B11" s="232"/>
      <c r="C11" s="232"/>
      <c r="D11" s="232"/>
      <c r="E11" s="232"/>
      <c r="F11" s="232"/>
      <c r="G11" s="59">
        <v>4</v>
      </c>
      <c r="H11" s="69">
        <v>5460192</v>
      </c>
      <c r="I11" s="69">
        <v>6467673</v>
      </c>
    </row>
    <row r="12" spans="1:9" ht="23.45" customHeight="1" x14ac:dyDescent="0.2">
      <c r="A12" s="232" t="s">
        <v>50</v>
      </c>
      <c r="B12" s="232"/>
      <c r="C12" s="232"/>
      <c r="D12" s="232"/>
      <c r="E12" s="232"/>
      <c r="F12" s="232"/>
      <c r="G12" s="59">
        <v>5</v>
      </c>
      <c r="H12" s="69">
        <v>7932769</v>
      </c>
      <c r="I12" s="69">
        <v>7312770</v>
      </c>
    </row>
    <row r="13" spans="1:9" ht="12.75" customHeight="1" x14ac:dyDescent="0.2">
      <c r="A13" s="232" t="s">
        <v>51</v>
      </c>
      <c r="B13" s="232"/>
      <c r="C13" s="232"/>
      <c r="D13" s="232"/>
      <c r="E13" s="232"/>
      <c r="F13" s="232"/>
      <c r="G13" s="59">
        <v>6</v>
      </c>
      <c r="H13" s="69">
        <v>9551478</v>
      </c>
      <c r="I13" s="69">
        <v>11683686</v>
      </c>
    </row>
    <row r="14" spans="1:9" ht="12.75" customHeight="1" x14ac:dyDescent="0.2">
      <c r="A14" s="232" t="s">
        <v>52</v>
      </c>
      <c r="B14" s="232"/>
      <c r="C14" s="232"/>
      <c r="D14" s="232"/>
      <c r="E14" s="232"/>
      <c r="F14" s="232"/>
      <c r="G14" s="59">
        <v>7</v>
      </c>
      <c r="H14" s="69">
        <v>0</v>
      </c>
      <c r="I14" s="69">
        <v>324709</v>
      </c>
    </row>
    <row r="15" spans="1:9" ht="12.75" customHeight="1" x14ac:dyDescent="0.2">
      <c r="A15" s="232" t="s">
        <v>53</v>
      </c>
      <c r="B15" s="232"/>
      <c r="C15" s="232"/>
      <c r="D15" s="232"/>
      <c r="E15" s="232"/>
      <c r="F15" s="232"/>
      <c r="G15" s="59">
        <v>8</v>
      </c>
      <c r="H15" s="69">
        <v>5690940</v>
      </c>
      <c r="I15" s="69">
        <v>6931487</v>
      </c>
    </row>
    <row r="16" spans="1:9" ht="12.75" customHeight="1" x14ac:dyDescent="0.2">
      <c r="A16" s="232" t="s">
        <v>54</v>
      </c>
      <c r="B16" s="232"/>
      <c r="C16" s="232"/>
      <c r="D16" s="232"/>
      <c r="E16" s="232"/>
      <c r="F16" s="232"/>
      <c r="G16" s="59">
        <v>9</v>
      </c>
      <c r="H16" s="69">
        <v>23218</v>
      </c>
      <c r="I16" s="69">
        <v>144503</v>
      </c>
    </row>
    <row r="17" spans="1:9" ht="12.75" customHeight="1" x14ac:dyDescent="0.2">
      <c r="A17" s="233" t="s">
        <v>55</v>
      </c>
      <c r="B17" s="233"/>
      <c r="C17" s="233"/>
      <c r="D17" s="233"/>
      <c r="E17" s="233"/>
      <c r="F17" s="233"/>
      <c r="G17" s="60">
        <v>10</v>
      </c>
      <c r="H17" s="70">
        <f>H18+H19+H20+H21+H22+H23+H24+H25+H26</f>
        <v>263841828</v>
      </c>
      <c r="I17" s="70">
        <f>I18+I19+I20+I21+I22+I23+I24+I25+I26</f>
        <v>343546142</v>
      </c>
    </row>
    <row r="18" spans="1:9" ht="12.75" customHeight="1" x14ac:dyDescent="0.2">
      <c r="A18" s="232" t="s">
        <v>56</v>
      </c>
      <c r="B18" s="232"/>
      <c r="C18" s="232"/>
      <c r="D18" s="232"/>
      <c r="E18" s="232"/>
      <c r="F18" s="232"/>
      <c r="G18" s="59">
        <v>11</v>
      </c>
      <c r="H18" s="69">
        <v>42918283</v>
      </c>
      <c r="I18" s="69">
        <v>56634708</v>
      </c>
    </row>
    <row r="19" spans="1:9" ht="12.75" customHeight="1" x14ac:dyDescent="0.2">
      <c r="A19" s="232" t="s">
        <v>57</v>
      </c>
      <c r="B19" s="232"/>
      <c r="C19" s="232"/>
      <c r="D19" s="232"/>
      <c r="E19" s="232"/>
      <c r="F19" s="232"/>
      <c r="G19" s="59">
        <v>12</v>
      </c>
      <c r="H19" s="69">
        <v>79361026</v>
      </c>
      <c r="I19" s="69">
        <v>101528989</v>
      </c>
    </row>
    <row r="20" spans="1:9" ht="12.75" customHeight="1" x14ac:dyDescent="0.2">
      <c r="A20" s="232" t="s">
        <v>58</v>
      </c>
      <c r="B20" s="232"/>
      <c r="C20" s="232"/>
      <c r="D20" s="232"/>
      <c r="E20" s="232"/>
      <c r="F20" s="232"/>
      <c r="G20" s="59">
        <v>13</v>
      </c>
      <c r="H20" s="69">
        <v>78154093</v>
      </c>
      <c r="I20" s="69">
        <v>87934721</v>
      </c>
    </row>
    <row r="21" spans="1:9" ht="12.75" customHeight="1" x14ac:dyDescent="0.2">
      <c r="A21" s="232" t="s">
        <v>59</v>
      </c>
      <c r="B21" s="232"/>
      <c r="C21" s="232"/>
      <c r="D21" s="232"/>
      <c r="E21" s="232"/>
      <c r="F21" s="232"/>
      <c r="G21" s="59">
        <v>14</v>
      </c>
      <c r="H21" s="69">
        <v>16778713</v>
      </c>
      <c r="I21" s="69">
        <v>27653198</v>
      </c>
    </row>
    <row r="22" spans="1:9" ht="12.75" customHeight="1" x14ac:dyDescent="0.2">
      <c r="A22" s="232" t="s">
        <v>60</v>
      </c>
      <c r="B22" s="232"/>
      <c r="C22" s="232"/>
      <c r="D22" s="232"/>
      <c r="E22" s="232"/>
      <c r="F22" s="232"/>
      <c r="G22" s="59">
        <v>15</v>
      </c>
      <c r="H22" s="69">
        <v>0</v>
      </c>
      <c r="I22" s="69">
        <v>0</v>
      </c>
    </row>
    <row r="23" spans="1:9" ht="12.75" customHeight="1" x14ac:dyDescent="0.2">
      <c r="A23" s="232" t="s">
        <v>61</v>
      </c>
      <c r="B23" s="232"/>
      <c r="C23" s="232"/>
      <c r="D23" s="232"/>
      <c r="E23" s="232"/>
      <c r="F23" s="232"/>
      <c r="G23" s="59">
        <v>16</v>
      </c>
      <c r="H23" s="69">
        <v>6829791</v>
      </c>
      <c r="I23" s="69">
        <v>10073122</v>
      </c>
    </row>
    <row r="24" spans="1:9" ht="12.75" customHeight="1" x14ac:dyDescent="0.2">
      <c r="A24" s="232" t="s">
        <v>62</v>
      </c>
      <c r="B24" s="232"/>
      <c r="C24" s="232"/>
      <c r="D24" s="232"/>
      <c r="E24" s="232"/>
      <c r="F24" s="232"/>
      <c r="G24" s="59">
        <v>17</v>
      </c>
      <c r="H24" s="69">
        <v>20346748</v>
      </c>
      <c r="I24" s="69">
        <v>38331383</v>
      </c>
    </row>
    <row r="25" spans="1:9" ht="12.75" customHeight="1" x14ac:dyDescent="0.2">
      <c r="A25" s="232" t="s">
        <v>63</v>
      </c>
      <c r="B25" s="232"/>
      <c r="C25" s="232"/>
      <c r="D25" s="232"/>
      <c r="E25" s="232"/>
      <c r="F25" s="232"/>
      <c r="G25" s="59">
        <v>18</v>
      </c>
      <c r="H25" s="69">
        <v>436483</v>
      </c>
      <c r="I25" s="69">
        <v>234392</v>
      </c>
    </row>
    <row r="26" spans="1:9" ht="12.75" customHeight="1" x14ac:dyDescent="0.2">
      <c r="A26" s="232" t="s">
        <v>64</v>
      </c>
      <c r="B26" s="232"/>
      <c r="C26" s="232"/>
      <c r="D26" s="232"/>
      <c r="E26" s="232"/>
      <c r="F26" s="232"/>
      <c r="G26" s="59">
        <v>19</v>
      </c>
      <c r="H26" s="69">
        <v>19016691</v>
      </c>
      <c r="I26" s="69">
        <v>21155629</v>
      </c>
    </row>
    <row r="27" spans="1:9" ht="12.75" customHeight="1" x14ac:dyDescent="0.2">
      <c r="A27" s="233" t="s">
        <v>65</v>
      </c>
      <c r="B27" s="233"/>
      <c r="C27" s="233"/>
      <c r="D27" s="233"/>
      <c r="E27" s="233"/>
      <c r="F27" s="233"/>
      <c r="G27" s="60">
        <v>20</v>
      </c>
      <c r="H27" s="70">
        <f>SUM(H28:H37)</f>
        <v>57744346</v>
      </c>
      <c r="I27" s="70">
        <f>SUM(I28:I37)</f>
        <v>55535628</v>
      </c>
    </row>
    <row r="28" spans="1:9" ht="12.75" customHeight="1" x14ac:dyDescent="0.2">
      <c r="A28" s="232" t="s">
        <v>66</v>
      </c>
      <c r="B28" s="232"/>
      <c r="C28" s="232"/>
      <c r="D28" s="232"/>
      <c r="E28" s="232"/>
      <c r="F28" s="232"/>
      <c r="G28" s="59">
        <v>21</v>
      </c>
      <c r="H28" s="69">
        <v>8265</v>
      </c>
      <c r="I28" s="69">
        <v>8265</v>
      </c>
    </row>
    <row r="29" spans="1:9" ht="12.75" customHeight="1" x14ac:dyDescent="0.2">
      <c r="A29" s="232" t="s">
        <v>67</v>
      </c>
      <c r="B29" s="232"/>
      <c r="C29" s="232"/>
      <c r="D29" s="232"/>
      <c r="E29" s="232"/>
      <c r="F29" s="232"/>
      <c r="G29" s="59">
        <v>22</v>
      </c>
      <c r="H29" s="69">
        <v>0</v>
      </c>
      <c r="I29" s="69">
        <v>0</v>
      </c>
    </row>
    <row r="30" spans="1:9" ht="12.75" customHeight="1" x14ac:dyDescent="0.2">
      <c r="A30" s="232" t="s">
        <v>68</v>
      </c>
      <c r="B30" s="232"/>
      <c r="C30" s="232"/>
      <c r="D30" s="232"/>
      <c r="E30" s="232"/>
      <c r="F30" s="232"/>
      <c r="G30" s="59">
        <v>23</v>
      </c>
      <c r="H30" s="69">
        <v>0</v>
      </c>
      <c r="I30" s="69">
        <v>0</v>
      </c>
    </row>
    <row r="31" spans="1:9" ht="24.6" customHeight="1" x14ac:dyDescent="0.2">
      <c r="A31" s="232" t="s">
        <v>69</v>
      </c>
      <c r="B31" s="232"/>
      <c r="C31" s="232"/>
      <c r="D31" s="232"/>
      <c r="E31" s="232"/>
      <c r="F31" s="232"/>
      <c r="G31" s="59">
        <v>24</v>
      </c>
      <c r="H31" s="69">
        <v>44849705</v>
      </c>
      <c r="I31" s="69">
        <v>45624533</v>
      </c>
    </row>
    <row r="32" spans="1:9" ht="24" customHeight="1" x14ac:dyDescent="0.2">
      <c r="A32" s="232" t="s">
        <v>70</v>
      </c>
      <c r="B32" s="232"/>
      <c r="C32" s="232"/>
      <c r="D32" s="232"/>
      <c r="E32" s="232"/>
      <c r="F32" s="232"/>
      <c r="G32" s="59">
        <v>25</v>
      </c>
      <c r="H32" s="69">
        <v>0</v>
      </c>
      <c r="I32" s="69">
        <v>0</v>
      </c>
    </row>
    <row r="33" spans="1:9" ht="26.45" customHeight="1" x14ac:dyDescent="0.2">
      <c r="A33" s="232" t="s">
        <v>71</v>
      </c>
      <c r="B33" s="232"/>
      <c r="C33" s="232"/>
      <c r="D33" s="232"/>
      <c r="E33" s="232"/>
      <c r="F33" s="232"/>
      <c r="G33" s="59">
        <v>26</v>
      </c>
      <c r="H33" s="69">
        <v>5725000</v>
      </c>
      <c r="I33" s="69">
        <v>0</v>
      </c>
    </row>
    <row r="34" spans="1:9" ht="12.75" customHeight="1" x14ac:dyDescent="0.2">
      <c r="A34" s="232" t="s">
        <v>72</v>
      </c>
      <c r="B34" s="232"/>
      <c r="C34" s="232"/>
      <c r="D34" s="232"/>
      <c r="E34" s="232"/>
      <c r="F34" s="232"/>
      <c r="G34" s="59">
        <v>27</v>
      </c>
      <c r="H34" s="69">
        <v>754920</v>
      </c>
      <c r="I34" s="69">
        <v>805374</v>
      </c>
    </row>
    <row r="35" spans="1:9" ht="12.75" customHeight="1" x14ac:dyDescent="0.2">
      <c r="A35" s="232" t="s">
        <v>73</v>
      </c>
      <c r="B35" s="232"/>
      <c r="C35" s="232"/>
      <c r="D35" s="232"/>
      <c r="E35" s="232"/>
      <c r="F35" s="232"/>
      <c r="G35" s="59">
        <v>28</v>
      </c>
      <c r="H35" s="69">
        <v>1195746</v>
      </c>
      <c r="I35" s="69">
        <v>1239638</v>
      </c>
    </row>
    <row r="36" spans="1:9" ht="12.75" customHeight="1" x14ac:dyDescent="0.2">
      <c r="A36" s="232" t="s">
        <v>74</v>
      </c>
      <c r="B36" s="232"/>
      <c r="C36" s="232"/>
      <c r="D36" s="232"/>
      <c r="E36" s="232"/>
      <c r="F36" s="232"/>
      <c r="G36" s="59">
        <v>29</v>
      </c>
      <c r="H36" s="69">
        <v>4848053</v>
      </c>
      <c r="I36" s="69">
        <v>5610837</v>
      </c>
    </row>
    <row r="37" spans="1:9" ht="12.75" customHeight="1" x14ac:dyDescent="0.2">
      <c r="A37" s="232" t="s">
        <v>75</v>
      </c>
      <c r="B37" s="232"/>
      <c r="C37" s="232"/>
      <c r="D37" s="232"/>
      <c r="E37" s="232"/>
      <c r="F37" s="232"/>
      <c r="G37" s="59">
        <v>30</v>
      </c>
      <c r="H37" s="69">
        <v>362657</v>
      </c>
      <c r="I37" s="69">
        <v>2246981</v>
      </c>
    </row>
    <row r="38" spans="1:9" ht="12.75" customHeight="1" x14ac:dyDescent="0.2">
      <c r="A38" s="233" t="s">
        <v>76</v>
      </c>
      <c r="B38" s="233"/>
      <c r="C38" s="233"/>
      <c r="D38" s="233"/>
      <c r="E38" s="233"/>
      <c r="F38" s="233"/>
      <c r="G38" s="60">
        <v>31</v>
      </c>
      <c r="H38" s="70">
        <f>H39+H40+H41+H42</f>
        <v>6053332</v>
      </c>
      <c r="I38" s="70">
        <f>I39+I40+I41+I42</f>
        <v>5057456</v>
      </c>
    </row>
    <row r="39" spans="1:9" ht="12.75" customHeight="1" x14ac:dyDescent="0.2">
      <c r="A39" s="232" t="s">
        <v>77</v>
      </c>
      <c r="B39" s="232"/>
      <c r="C39" s="232"/>
      <c r="D39" s="232"/>
      <c r="E39" s="232"/>
      <c r="F39" s="232"/>
      <c r="G39" s="59">
        <v>32</v>
      </c>
      <c r="H39" s="69">
        <v>0</v>
      </c>
      <c r="I39" s="69">
        <v>0</v>
      </c>
    </row>
    <row r="40" spans="1:9" ht="12.75" customHeight="1" x14ac:dyDescent="0.2">
      <c r="A40" s="232" t="s">
        <v>78</v>
      </c>
      <c r="B40" s="232"/>
      <c r="C40" s="232"/>
      <c r="D40" s="232"/>
      <c r="E40" s="232"/>
      <c r="F40" s="232"/>
      <c r="G40" s="59">
        <v>33</v>
      </c>
      <c r="H40" s="69">
        <v>0</v>
      </c>
      <c r="I40" s="69">
        <v>0</v>
      </c>
    </row>
    <row r="41" spans="1:9" ht="12.75" customHeight="1" x14ac:dyDescent="0.2">
      <c r="A41" s="232" t="s">
        <v>79</v>
      </c>
      <c r="B41" s="232"/>
      <c r="C41" s="232"/>
      <c r="D41" s="232"/>
      <c r="E41" s="232"/>
      <c r="F41" s="232"/>
      <c r="G41" s="59">
        <v>34</v>
      </c>
      <c r="H41" s="69">
        <v>924702</v>
      </c>
      <c r="I41" s="69">
        <v>589183</v>
      </c>
    </row>
    <row r="42" spans="1:9" ht="12.75" customHeight="1" x14ac:dyDescent="0.2">
      <c r="A42" s="232" t="s">
        <v>80</v>
      </c>
      <c r="B42" s="232"/>
      <c r="C42" s="232"/>
      <c r="D42" s="232"/>
      <c r="E42" s="232"/>
      <c r="F42" s="232"/>
      <c r="G42" s="59">
        <v>35</v>
      </c>
      <c r="H42" s="69">
        <v>5128630</v>
      </c>
      <c r="I42" s="69">
        <v>4468273</v>
      </c>
    </row>
    <row r="43" spans="1:9" ht="12.75" customHeight="1" x14ac:dyDescent="0.2">
      <c r="A43" s="235" t="s">
        <v>81</v>
      </c>
      <c r="B43" s="235"/>
      <c r="C43" s="235"/>
      <c r="D43" s="235"/>
      <c r="E43" s="235"/>
      <c r="F43" s="235"/>
      <c r="G43" s="59">
        <v>36</v>
      </c>
      <c r="H43" s="69">
        <v>9817221</v>
      </c>
      <c r="I43" s="69">
        <v>13316071</v>
      </c>
    </row>
    <row r="44" spans="1:9" ht="12.75" customHeight="1" x14ac:dyDescent="0.2">
      <c r="A44" s="234" t="s">
        <v>82</v>
      </c>
      <c r="B44" s="234"/>
      <c r="C44" s="234"/>
      <c r="D44" s="234"/>
      <c r="E44" s="234"/>
      <c r="F44" s="234"/>
      <c r="G44" s="60">
        <v>37</v>
      </c>
      <c r="H44" s="70">
        <f>H45+H53+H60+H70</f>
        <v>871945809</v>
      </c>
      <c r="I44" s="70">
        <f>I45+I53+I60+I70</f>
        <v>1165114385</v>
      </c>
    </row>
    <row r="45" spans="1:9" ht="12.75" customHeight="1" x14ac:dyDescent="0.2">
      <c r="A45" s="233" t="s">
        <v>83</v>
      </c>
      <c r="B45" s="233"/>
      <c r="C45" s="233"/>
      <c r="D45" s="233"/>
      <c r="E45" s="233"/>
      <c r="F45" s="233"/>
      <c r="G45" s="60">
        <v>38</v>
      </c>
      <c r="H45" s="70">
        <f>SUM(H46:H52)</f>
        <v>236683629</v>
      </c>
      <c r="I45" s="70">
        <f>SUM(I46:I52)</f>
        <v>269813276</v>
      </c>
    </row>
    <row r="46" spans="1:9" ht="12.75" customHeight="1" x14ac:dyDescent="0.2">
      <c r="A46" s="232" t="s">
        <v>84</v>
      </c>
      <c r="B46" s="232"/>
      <c r="C46" s="232"/>
      <c r="D46" s="232"/>
      <c r="E46" s="232"/>
      <c r="F46" s="232"/>
      <c r="G46" s="59">
        <v>39</v>
      </c>
      <c r="H46" s="69">
        <v>121889202</v>
      </c>
      <c r="I46" s="69">
        <v>130219195</v>
      </c>
    </row>
    <row r="47" spans="1:9" ht="12.75" customHeight="1" x14ac:dyDescent="0.2">
      <c r="A47" s="232" t="s">
        <v>85</v>
      </c>
      <c r="B47" s="232"/>
      <c r="C47" s="232"/>
      <c r="D47" s="232"/>
      <c r="E47" s="232"/>
      <c r="F47" s="232"/>
      <c r="G47" s="59">
        <v>40</v>
      </c>
      <c r="H47" s="69">
        <v>70717300</v>
      </c>
      <c r="I47" s="69">
        <v>76042509</v>
      </c>
    </row>
    <row r="48" spans="1:9" ht="12.75" customHeight="1" x14ac:dyDescent="0.2">
      <c r="A48" s="232" t="s">
        <v>86</v>
      </c>
      <c r="B48" s="232"/>
      <c r="C48" s="232"/>
      <c r="D48" s="232"/>
      <c r="E48" s="232"/>
      <c r="F48" s="232"/>
      <c r="G48" s="59">
        <v>41</v>
      </c>
      <c r="H48" s="69">
        <v>32585272</v>
      </c>
      <c r="I48" s="69">
        <v>47752611</v>
      </c>
    </row>
    <row r="49" spans="1:9" ht="12.75" customHeight="1" x14ac:dyDescent="0.2">
      <c r="A49" s="232" t="s">
        <v>87</v>
      </c>
      <c r="B49" s="232"/>
      <c r="C49" s="232"/>
      <c r="D49" s="232"/>
      <c r="E49" s="232"/>
      <c r="F49" s="232"/>
      <c r="G49" s="59">
        <v>42</v>
      </c>
      <c r="H49" s="69">
        <v>4513841</v>
      </c>
      <c r="I49" s="69">
        <v>3757445</v>
      </c>
    </row>
    <row r="50" spans="1:9" ht="12.75" customHeight="1" x14ac:dyDescent="0.2">
      <c r="A50" s="232" t="s">
        <v>88</v>
      </c>
      <c r="B50" s="232"/>
      <c r="C50" s="232"/>
      <c r="D50" s="232"/>
      <c r="E50" s="232"/>
      <c r="F50" s="232"/>
      <c r="G50" s="59">
        <v>43</v>
      </c>
      <c r="H50" s="69">
        <v>6220758</v>
      </c>
      <c r="I50" s="69">
        <v>10639343</v>
      </c>
    </row>
    <row r="51" spans="1:9" ht="12.75" customHeight="1" x14ac:dyDescent="0.2">
      <c r="A51" s="232" t="s">
        <v>89</v>
      </c>
      <c r="B51" s="232"/>
      <c r="C51" s="232"/>
      <c r="D51" s="232"/>
      <c r="E51" s="232"/>
      <c r="F51" s="232"/>
      <c r="G51" s="59">
        <v>44</v>
      </c>
      <c r="H51" s="69">
        <v>757256</v>
      </c>
      <c r="I51" s="69">
        <v>1402173</v>
      </c>
    </row>
    <row r="52" spans="1:9" ht="12.75" customHeight="1" x14ac:dyDescent="0.2">
      <c r="A52" s="232" t="s">
        <v>90</v>
      </c>
      <c r="B52" s="232"/>
      <c r="C52" s="232"/>
      <c r="D52" s="232"/>
      <c r="E52" s="232"/>
      <c r="F52" s="232"/>
      <c r="G52" s="59">
        <v>45</v>
      </c>
      <c r="H52" s="69">
        <v>0</v>
      </c>
      <c r="I52" s="69">
        <v>0</v>
      </c>
    </row>
    <row r="53" spans="1:9" ht="12.75" customHeight="1" x14ac:dyDescent="0.2">
      <c r="A53" s="233" t="s">
        <v>91</v>
      </c>
      <c r="B53" s="233"/>
      <c r="C53" s="233"/>
      <c r="D53" s="233"/>
      <c r="E53" s="233"/>
      <c r="F53" s="233"/>
      <c r="G53" s="60">
        <v>46</v>
      </c>
      <c r="H53" s="70">
        <f>SUM(H54:H59)</f>
        <v>406669254</v>
      </c>
      <c r="I53" s="70">
        <f>SUM(I54:I59)</f>
        <v>491023811</v>
      </c>
    </row>
    <row r="54" spans="1:9" ht="12.75" customHeight="1" x14ac:dyDescent="0.2">
      <c r="A54" s="232" t="s">
        <v>92</v>
      </c>
      <c r="B54" s="232"/>
      <c r="C54" s="232"/>
      <c r="D54" s="232"/>
      <c r="E54" s="232"/>
      <c r="F54" s="232"/>
      <c r="G54" s="59">
        <v>47</v>
      </c>
      <c r="H54" s="69">
        <v>0</v>
      </c>
      <c r="I54" s="69">
        <v>0</v>
      </c>
    </row>
    <row r="55" spans="1:9" ht="12.75" customHeight="1" x14ac:dyDescent="0.2">
      <c r="A55" s="232" t="s">
        <v>93</v>
      </c>
      <c r="B55" s="232"/>
      <c r="C55" s="232"/>
      <c r="D55" s="232"/>
      <c r="E55" s="232"/>
      <c r="F55" s="232"/>
      <c r="G55" s="59">
        <v>48</v>
      </c>
      <c r="H55" s="69">
        <v>24359145</v>
      </c>
      <c r="I55" s="69">
        <v>47080328</v>
      </c>
    </row>
    <row r="56" spans="1:9" ht="12.75" customHeight="1" x14ac:dyDescent="0.2">
      <c r="A56" s="232" t="s">
        <v>94</v>
      </c>
      <c r="B56" s="232"/>
      <c r="C56" s="232"/>
      <c r="D56" s="232"/>
      <c r="E56" s="232"/>
      <c r="F56" s="232"/>
      <c r="G56" s="59">
        <v>49</v>
      </c>
      <c r="H56" s="69">
        <v>329755317</v>
      </c>
      <c r="I56" s="69">
        <v>375289886</v>
      </c>
    </row>
    <row r="57" spans="1:9" ht="12.75" customHeight="1" x14ac:dyDescent="0.2">
      <c r="A57" s="232" t="s">
        <v>95</v>
      </c>
      <c r="B57" s="232"/>
      <c r="C57" s="232"/>
      <c r="D57" s="232"/>
      <c r="E57" s="232"/>
      <c r="F57" s="232"/>
      <c r="G57" s="59">
        <v>50</v>
      </c>
      <c r="H57" s="69">
        <v>106674</v>
      </c>
      <c r="I57" s="69">
        <v>158190</v>
      </c>
    </row>
    <row r="58" spans="1:9" ht="12.75" customHeight="1" x14ac:dyDescent="0.2">
      <c r="A58" s="232" t="s">
        <v>96</v>
      </c>
      <c r="B58" s="232"/>
      <c r="C58" s="232"/>
      <c r="D58" s="232"/>
      <c r="E58" s="232"/>
      <c r="F58" s="232"/>
      <c r="G58" s="59">
        <v>51</v>
      </c>
      <c r="H58" s="69">
        <v>15940323</v>
      </c>
      <c r="I58" s="69">
        <v>20459566</v>
      </c>
    </row>
    <row r="59" spans="1:9" ht="12.75" customHeight="1" x14ac:dyDescent="0.2">
      <c r="A59" s="232" t="s">
        <v>97</v>
      </c>
      <c r="B59" s="232"/>
      <c r="C59" s="232"/>
      <c r="D59" s="232"/>
      <c r="E59" s="232"/>
      <c r="F59" s="232"/>
      <c r="G59" s="59">
        <v>52</v>
      </c>
      <c r="H59" s="69">
        <v>36507795</v>
      </c>
      <c r="I59" s="69">
        <v>48035841</v>
      </c>
    </row>
    <row r="60" spans="1:9" ht="12.75" customHeight="1" x14ac:dyDescent="0.2">
      <c r="A60" s="233" t="s">
        <v>98</v>
      </c>
      <c r="B60" s="233"/>
      <c r="C60" s="233"/>
      <c r="D60" s="233"/>
      <c r="E60" s="233"/>
      <c r="F60" s="233"/>
      <c r="G60" s="60">
        <v>53</v>
      </c>
      <c r="H60" s="70">
        <f>SUM(H61:H69)</f>
        <v>80628924</v>
      </c>
      <c r="I60" s="70">
        <f>SUM(I61:I69)</f>
        <v>161562243</v>
      </c>
    </row>
    <row r="61" spans="1:9" ht="12.75" customHeight="1" x14ac:dyDescent="0.2">
      <c r="A61" s="232" t="s">
        <v>66</v>
      </c>
      <c r="B61" s="232"/>
      <c r="C61" s="232"/>
      <c r="D61" s="232"/>
      <c r="E61" s="232"/>
      <c r="F61" s="232"/>
      <c r="G61" s="59">
        <v>54</v>
      </c>
      <c r="H61" s="69">
        <v>0</v>
      </c>
      <c r="I61" s="69">
        <v>0</v>
      </c>
    </row>
    <row r="62" spans="1:9" ht="12.75" customHeight="1" x14ac:dyDescent="0.2">
      <c r="A62" s="232" t="s">
        <v>67</v>
      </c>
      <c r="B62" s="232"/>
      <c r="C62" s="232"/>
      <c r="D62" s="232"/>
      <c r="E62" s="232"/>
      <c r="F62" s="232"/>
      <c r="G62" s="59">
        <v>55</v>
      </c>
      <c r="H62" s="69">
        <v>0</v>
      </c>
      <c r="I62" s="69">
        <v>0</v>
      </c>
    </row>
    <row r="63" spans="1:9" ht="12.75" customHeight="1" x14ac:dyDescent="0.2">
      <c r="A63" s="232" t="s">
        <v>68</v>
      </c>
      <c r="B63" s="232"/>
      <c r="C63" s="232"/>
      <c r="D63" s="232"/>
      <c r="E63" s="232"/>
      <c r="F63" s="232"/>
      <c r="G63" s="59">
        <v>56</v>
      </c>
      <c r="H63" s="69">
        <v>0</v>
      </c>
      <c r="I63" s="69">
        <v>0</v>
      </c>
    </row>
    <row r="64" spans="1:9" ht="23.45" customHeight="1" x14ac:dyDescent="0.2">
      <c r="A64" s="232" t="s">
        <v>99</v>
      </c>
      <c r="B64" s="232"/>
      <c r="C64" s="232"/>
      <c r="D64" s="232"/>
      <c r="E64" s="232"/>
      <c r="F64" s="232"/>
      <c r="G64" s="59">
        <v>57</v>
      </c>
      <c r="H64" s="69">
        <v>0</v>
      </c>
      <c r="I64" s="69">
        <v>0</v>
      </c>
    </row>
    <row r="65" spans="1:9" ht="21" customHeight="1" x14ac:dyDescent="0.2">
      <c r="A65" s="232" t="s">
        <v>100</v>
      </c>
      <c r="B65" s="232"/>
      <c r="C65" s="232"/>
      <c r="D65" s="232"/>
      <c r="E65" s="232"/>
      <c r="F65" s="232"/>
      <c r="G65" s="59">
        <v>58</v>
      </c>
      <c r="H65" s="69">
        <v>0</v>
      </c>
      <c r="I65" s="69">
        <v>0</v>
      </c>
    </row>
    <row r="66" spans="1:9" ht="22.9" customHeight="1" x14ac:dyDescent="0.2">
      <c r="A66" s="232" t="s">
        <v>71</v>
      </c>
      <c r="B66" s="232"/>
      <c r="C66" s="232"/>
      <c r="D66" s="232"/>
      <c r="E66" s="232"/>
      <c r="F66" s="232"/>
      <c r="G66" s="59">
        <v>59</v>
      </c>
      <c r="H66" s="69">
        <v>0</v>
      </c>
      <c r="I66" s="69">
        <v>9255000</v>
      </c>
    </row>
    <row r="67" spans="1:9" ht="12.75" customHeight="1" x14ac:dyDescent="0.2">
      <c r="A67" s="232" t="s">
        <v>72</v>
      </c>
      <c r="B67" s="232"/>
      <c r="C67" s="232"/>
      <c r="D67" s="232"/>
      <c r="E67" s="232"/>
      <c r="F67" s="232"/>
      <c r="G67" s="59">
        <v>60</v>
      </c>
      <c r="H67" s="69">
        <v>14927801</v>
      </c>
      <c r="I67" s="69">
        <v>29478446</v>
      </c>
    </row>
    <row r="68" spans="1:9" ht="12.75" customHeight="1" x14ac:dyDescent="0.2">
      <c r="A68" s="232" t="s">
        <v>73</v>
      </c>
      <c r="B68" s="232"/>
      <c r="C68" s="232"/>
      <c r="D68" s="232"/>
      <c r="E68" s="232"/>
      <c r="F68" s="232"/>
      <c r="G68" s="59">
        <v>61</v>
      </c>
      <c r="H68" s="69">
        <v>65701123</v>
      </c>
      <c r="I68" s="69">
        <v>122807275</v>
      </c>
    </row>
    <row r="69" spans="1:9" ht="12.75" customHeight="1" x14ac:dyDescent="0.2">
      <c r="A69" s="232" t="s">
        <v>101</v>
      </c>
      <c r="B69" s="232"/>
      <c r="C69" s="232"/>
      <c r="D69" s="232"/>
      <c r="E69" s="232"/>
      <c r="F69" s="232"/>
      <c r="G69" s="59">
        <v>62</v>
      </c>
      <c r="H69" s="69">
        <v>0</v>
      </c>
      <c r="I69" s="69">
        <v>21522</v>
      </c>
    </row>
    <row r="70" spans="1:9" ht="12.75" customHeight="1" x14ac:dyDescent="0.2">
      <c r="A70" s="235" t="s">
        <v>102</v>
      </c>
      <c r="B70" s="235"/>
      <c r="C70" s="235"/>
      <c r="D70" s="235"/>
      <c r="E70" s="235"/>
      <c r="F70" s="235"/>
      <c r="G70" s="59">
        <v>63</v>
      </c>
      <c r="H70" s="69">
        <v>147964002</v>
      </c>
      <c r="I70" s="69">
        <v>242715055</v>
      </c>
    </row>
    <row r="71" spans="1:9" ht="12.75" customHeight="1" x14ac:dyDescent="0.2">
      <c r="A71" s="250" t="s">
        <v>103</v>
      </c>
      <c r="B71" s="250"/>
      <c r="C71" s="250"/>
      <c r="D71" s="250"/>
      <c r="E71" s="250"/>
      <c r="F71" s="250"/>
      <c r="G71" s="59">
        <v>64</v>
      </c>
      <c r="H71" s="69">
        <v>9570497</v>
      </c>
      <c r="I71" s="69">
        <v>6894267</v>
      </c>
    </row>
    <row r="72" spans="1:9" ht="12.75" customHeight="1" x14ac:dyDescent="0.2">
      <c r="A72" s="234" t="s">
        <v>104</v>
      </c>
      <c r="B72" s="234"/>
      <c r="C72" s="234"/>
      <c r="D72" s="234"/>
      <c r="E72" s="234"/>
      <c r="F72" s="234"/>
      <c r="G72" s="60">
        <v>65</v>
      </c>
      <c r="H72" s="70">
        <f>H8+H9+H44+H71</f>
        <v>1247631630</v>
      </c>
      <c r="I72" s="70">
        <f>I8+I9+I44+I71</f>
        <v>1622328777</v>
      </c>
    </row>
    <row r="73" spans="1:9" ht="12.75" customHeight="1" x14ac:dyDescent="0.2">
      <c r="A73" s="250" t="s">
        <v>105</v>
      </c>
      <c r="B73" s="250"/>
      <c r="C73" s="250"/>
      <c r="D73" s="250"/>
      <c r="E73" s="250"/>
      <c r="F73" s="250"/>
      <c r="G73" s="59">
        <v>66</v>
      </c>
      <c r="H73" s="69">
        <v>1232267421</v>
      </c>
      <c r="I73" s="69">
        <v>1797511206</v>
      </c>
    </row>
    <row r="74" spans="1:9" x14ac:dyDescent="0.2">
      <c r="A74" s="252" t="s">
        <v>106</v>
      </c>
      <c r="B74" s="253"/>
      <c r="C74" s="253"/>
      <c r="D74" s="253"/>
      <c r="E74" s="253"/>
      <c r="F74" s="253"/>
      <c r="G74" s="253"/>
      <c r="H74" s="253"/>
      <c r="I74" s="253"/>
    </row>
    <row r="75" spans="1:9" ht="12.75" customHeight="1" x14ac:dyDescent="0.2">
      <c r="A75" s="234" t="s">
        <v>107</v>
      </c>
      <c r="B75" s="234"/>
      <c r="C75" s="234"/>
      <c r="D75" s="234"/>
      <c r="E75" s="234"/>
      <c r="F75" s="234"/>
      <c r="G75" s="60">
        <v>67</v>
      </c>
      <c r="H75" s="70">
        <f>H76+H77+H78+H84+H85+H92+H95+H98</f>
        <v>650053220</v>
      </c>
      <c r="I75" s="70">
        <f>I76+I77+I78+I84+I85+I92+I95+I98</f>
        <v>847977032</v>
      </c>
    </row>
    <row r="76" spans="1:9" ht="12.75" customHeight="1" x14ac:dyDescent="0.2">
      <c r="A76" s="235" t="s">
        <v>108</v>
      </c>
      <c r="B76" s="235"/>
      <c r="C76" s="235"/>
      <c r="D76" s="235"/>
      <c r="E76" s="235"/>
      <c r="F76" s="235"/>
      <c r="G76" s="59">
        <v>68</v>
      </c>
      <c r="H76" s="71">
        <v>159471379</v>
      </c>
      <c r="I76" s="71">
        <v>159471379</v>
      </c>
    </row>
    <row r="77" spans="1:9" ht="12.75" customHeight="1" x14ac:dyDescent="0.2">
      <c r="A77" s="235" t="s">
        <v>109</v>
      </c>
      <c r="B77" s="235"/>
      <c r="C77" s="235"/>
      <c r="D77" s="235"/>
      <c r="E77" s="235"/>
      <c r="F77" s="235"/>
      <c r="G77" s="59">
        <v>69</v>
      </c>
      <c r="H77" s="71">
        <v>1073176</v>
      </c>
      <c r="I77" s="71">
        <v>1826728</v>
      </c>
    </row>
    <row r="78" spans="1:9" ht="12.75" customHeight="1" x14ac:dyDescent="0.2">
      <c r="A78" s="233" t="s">
        <v>110</v>
      </c>
      <c r="B78" s="233"/>
      <c r="C78" s="233"/>
      <c r="D78" s="233"/>
      <c r="E78" s="233"/>
      <c r="F78" s="233"/>
      <c r="G78" s="60">
        <v>70</v>
      </c>
      <c r="H78" s="70">
        <f>SUM(H79:H83)</f>
        <v>110493918</v>
      </c>
      <c r="I78" s="70">
        <f>SUM(I79:I83)</f>
        <v>113266824</v>
      </c>
    </row>
    <row r="79" spans="1:9" ht="12.75" customHeight="1" x14ac:dyDescent="0.2">
      <c r="A79" s="232" t="s">
        <v>111</v>
      </c>
      <c r="B79" s="232"/>
      <c r="C79" s="232"/>
      <c r="D79" s="232"/>
      <c r="E79" s="232"/>
      <c r="F79" s="232"/>
      <c r="G79" s="59">
        <v>71</v>
      </c>
      <c r="H79" s="71">
        <v>10572684</v>
      </c>
      <c r="I79" s="71">
        <v>10572684</v>
      </c>
    </row>
    <row r="80" spans="1:9" ht="12.75" customHeight="1" x14ac:dyDescent="0.2">
      <c r="A80" s="232" t="s">
        <v>112</v>
      </c>
      <c r="B80" s="232"/>
      <c r="C80" s="232"/>
      <c r="D80" s="232"/>
      <c r="E80" s="232"/>
      <c r="F80" s="232"/>
      <c r="G80" s="59">
        <v>72</v>
      </c>
      <c r="H80" s="71">
        <v>5998550</v>
      </c>
      <c r="I80" s="71">
        <v>5871715</v>
      </c>
    </row>
    <row r="81" spans="1:9" ht="12.75" customHeight="1" x14ac:dyDescent="0.2">
      <c r="A81" s="232" t="s">
        <v>113</v>
      </c>
      <c r="B81" s="232"/>
      <c r="C81" s="232"/>
      <c r="D81" s="232"/>
      <c r="E81" s="232"/>
      <c r="F81" s="232"/>
      <c r="G81" s="59">
        <v>73</v>
      </c>
      <c r="H81" s="71">
        <v>-1998550</v>
      </c>
      <c r="I81" s="71">
        <v>-1871715</v>
      </c>
    </row>
    <row r="82" spans="1:9" ht="12.75" customHeight="1" x14ac:dyDescent="0.2">
      <c r="A82" s="232" t="s">
        <v>114</v>
      </c>
      <c r="B82" s="232"/>
      <c r="C82" s="232"/>
      <c r="D82" s="232"/>
      <c r="E82" s="232"/>
      <c r="F82" s="232"/>
      <c r="G82" s="59">
        <v>74</v>
      </c>
      <c r="H82" s="71">
        <v>67243333</v>
      </c>
      <c r="I82" s="71">
        <v>66074285</v>
      </c>
    </row>
    <row r="83" spans="1:9" ht="12.75" customHeight="1" x14ac:dyDescent="0.2">
      <c r="A83" s="232" t="s">
        <v>115</v>
      </c>
      <c r="B83" s="232"/>
      <c r="C83" s="232"/>
      <c r="D83" s="232"/>
      <c r="E83" s="232"/>
      <c r="F83" s="232"/>
      <c r="G83" s="59">
        <v>75</v>
      </c>
      <c r="H83" s="71">
        <v>28677901</v>
      </c>
      <c r="I83" s="71">
        <v>32619855</v>
      </c>
    </row>
    <row r="84" spans="1:9" ht="12.75" customHeight="1" x14ac:dyDescent="0.2">
      <c r="A84" s="235" t="s">
        <v>116</v>
      </c>
      <c r="B84" s="235"/>
      <c r="C84" s="235"/>
      <c r="D84" s="235"/>
      <c r="E84" s="235"/>
      <c r="F84" s="235"/>
      <c r="G84" s="59">
        <v>76</v>
      </c>
      <c r="H84" s="71">
        <v>0</v>
      </c>
      <c r="I84" s="71">
        <v>0</v>
      </c>
    </row>
    <row r="85" spans="1:9" ht="12.75" customHeight="1" x14ac:dyDescent="0.2">
      <c r="A85" s="251" t="s">
        <v>117</v>
      </c>
      <c r="B85" s="251"/>
      <c r="C85" s="251"/>
      <c r="D85" s="251"/>
      <c r="E85" s="251"/>
      <c r="F85" s="251"/>
      <c r="G85" s="60">
        <v>77</v>
      </c>
      <c r="H85" s="70">
        <f>H86+H87+H88+H89+H90+H91</f>
        <v>757070</v>
      </c>
      <c r="I85" s="70">
        <f>I86+I87+I88+I89+I90+I91</f>
        <v>1025976</v>
      </c>
    </row>
    <row r="86" spans="1:9" ht="25.5" customHeight="1" x14ac:dyDescent="0.2">
      <c r="A86" s="232" t="s">
        <v>118</v>
      </c>
      <c r="B86" s="232"/>
      <c r="C86" s="232"/>
      <c r="D86" s="232"/>
      <c r="E86" s="232"/>
      <c r="F86" s="232"/>
      <c r="G86" s="59">
        <v>78</v>
      </c>
      <c r="H86" s="69">
        <v>830229</v>
      </c>
      <c r="I86" s="69">
        <v>1261937</v>
      </c>
    </row>
    <row r="87" spans="1:9" ht="12.75" customHeight="1" x14ac:dyDescent="0.2">
      <c r="A87" s="232" t="s">
        <v>119</v>
      </c>
      <c r="B87" s="232"/>
      <c r="C87" s="232"/>
      <c r="D87" s="232"/>
      <c r="E87" s="232"/>
      <c r="F87" s="232"/>
      <c r="G87" s="59">
        <v>79</v>
      </c>
      <c r="H87" s="69">
        <v>0</v>
      </c>
      <c r="I87" s="69">
        <v>0</v>
      </c>
    </row>
    <row r="88" spans="1:9" ht="12.75" customHeight="1" x14ac:dyDescent="0.2">
      <c r="A88" s="232" t="s">
        <v>120</v>
      </c>
      <c r="B88" s="232"/>
      <c r="C88" s="232"/>
      <c r="D88" s="232"/>
      <c r="E88" s="232"/>
      <c r="F88" s="232"/>
      <c r="G88" s="59">
        <v>80</v>
      </c>
      <c r="H88" s="69">
        <v>0</v>
      </c>
      <c r="I88" s="69">
        <v>0</v>
      </c>
    </row>
    <row r="89" spans="1:9" ht="12.75" customHeight="1" x14ac:dyDescent="0.2">
      <c r="A89" s="232" t="s">
        <v>121</v>
      </c>
      <c r="B89" s="232"/>
      <c r="C89" s="232"/>
      <c r="D89" s="232"/>
      <c r="E89" s="232"/>
      <c r="F89" s="232"/>
      <c r="G89" s="59">
        <v>81</v>
      </c>
      <c r="H89" s="69">
        <v>0</v>
      </c>
      <c r="I89" s="69">
        <v>0</v>
      </c>
    </row>
    <row r="90" spans="1:9" ht="24" customHeight="1" x14ac:dyDescent="0.2">
      <c r="A90" s="232" t="s">
        <v>122</v>
      </c>
      <c r="B90" s="232"/>
      <c r="C90" s="232"/>
      <c r="D90" s="232"/>
      <c r="E90" s="232"/>
      <c r="F90" s="232"/>
      <c r="G90" s="59">
        <v>82</v>
      </c>
      <c r="H90" s="69">
        <v>-73159</v>
      </c>
      <c r="I90" s="69">
        <v>-235961</v>
      </c>
    </row>
    <row r="91" spans="1:9" x14ac:dyDescent="0.2">
      <c r="A91" s="232" t="s">
        <v>123</v>
      </c>
      <c r="B91" s="232"/>
      <c r="C91" s="232"/>
      <c r="D91" s="232"/>
      <c r="E91" s="232"/>
      <c r="F91" s="232"/>
      <c r="G91" s="59">
        <v>83</v>
      </c>
      <c r="H91" s="69">
        <v>0</v>
      </c>
      <c r="I91" s="69">
        <v>0</v>
      </c>
    </row>
    <row r="92" spans="1:9" ht="12.75" customHeight="1" x14ac:dyDescent="0.2">
      <c r="A92" s="233" t="s">
        <v>124</v>
      </c>
      <c r="B92" s="233"/>
      <c r="C92" s="233"/>
      <c r="D92" s="233"/>
      <c r="E92" s="233"/>
      <c r="F92" s="233"/>
      <c r="G92" s="60">
        <v>84</v>
      </c>
      <c r="H92" s="70">
        <f>H93-H94</f>
        <v>122979209</v>
      </c>
      <c r="I92" s="70">
        <f>I93-I94</f>
        <v>207718470</v>
      </c>
    </row>
    <row r="93" spans="1:9" ht="12.75" customHeight="1" x14ac:dyDescent="0.2">
      <c r="A93" s="232" t="s">
        <v>125</v>
      </c>
      <c r="B93" s="232"/>
      <c r="C93" s="232"/>
      <c r="D93" s="232"/>
      <c r="E93" s="232"/>
      <c r="F93" s="232"/>
      <c r="G93" s="59">
        <v>85</v>
      </c>
      <c r="H93" s="71">
        <v>122979209</v>
      </c>
      <c r="I93" s="71">
        <v>207718470</v>
      </c>
    </row>
    <row r="94" spans="1:9" ht="12.75" customHeight="1" x14ac:dyDescent="0.2">
      <c r="A94" s="232" t="s">
        <v>126</v>
      </c>
      <c r="B94" s="232"/>
      <c r="C94" s="232"/>
      <c r="D94" s="232"/>
      <c r="E94" s="232"/>
      <c r="F94" s="232"/>
      <c r="G94" s="59">
        <v>86</v>
      </c>
      <c r="H94" s="71">
        <v>0</v>
      </c>
      <c r="I94" s="71">
        <v>0</v>
      </c>
    </row>
    <row r="95" spans="1:9" ht="12.75" customHeight="1" x14ac:dyDescent="0.2">
      <c r="A95" s="233" t="s">
        <v>127</v>
      </c>
      <c r="B95" s="233"/>
      <c r="C95" s="233"/>
      <c r="D95" s="233"/>
      <c r="E95" s="233"/>
      <c r="F95" s="233"/>
      <c r="G95" s="60">
        <v>87</v>
      </c>
      <c r="H95" s="70">
        <f>H96-H97</f>
        <v>102600368</v>
      </c>
      <c r="I95" s="70">
        <f>I96-I97</f>
        <v>146860849</v>
      </c>
    </row>
    <row r="96" spans="1:9" ht="12.75" customHeight="1" x14ac:dyDescent="0.2">
      <c r="A96" s="232" t="s">
        <v>128</v>
      </c>
      <c r="B96" s="232"/>
      <c r="C96" s="232"/>
      <c r="D96" s="232"/>
      <c r="E96" s="232"/>
      <c r="F96" s="232"/>
      <c r="G96" s="59">
        <v>88</v>
      </c>
      <c r="H96" s="71">
        <v>102600368</v>
      </c>
      <c r="I96" s="71">
        <v>146860849</v>
      </c>
    </row>
    <row r="97" spans="1:9" ht="12.75" customHeight="1" x14ac:dyDescent="0.2">
      <c r="A97" s="232" t="s">
        <v>129</v>
      </c>
      <c r="B97" s="232"/>
      <c r="C97" s="232"/>
      <c r="D97" s="232"/>
      <c r="E97" s="232"/>
      <c r="F97" s="232"/>
      <c r="G97" s="59">
        <v>89</v>
      </c>
      <c r="H97" s="71">
        <v>0</v>
      </c>
      <c r="I97" s="71">
        <v>0</v>
      </c>
    </row>
    <row r="98" spans="1:9" ht="12.75" customHeight="1" x14ac:dyDescent="0.2">
      <c r="A98" s="235" t="s">
        <v>130</v>
      </c>
      <c r="B98" s="235"/>
      <c r="C98" s="235"/>
      <c r="D98" s="235"/>
      <c r="E98" s="235"/>
      <c r="F98" s="235"/>
      <c r="G98" s="59">
        <v>90</v>
      </c>
      <c r="H98" s="71">
        <v>152678100</v>
      </c>
      <c r="I98" s="71">
        <v>217806806</v>
      </c>
    </row>
    <row r="99" spans="1:9" ht="12.75" customHeight="1" x14ac:dyDescent="0.2">
      <c r="A99" s="234" t="s">
        <v>131</v>
      </c>
      <c r="B99" s="234"/>
      <c r="C99" s="234"/>
      <c r="D99" s="234"/>
      <c r="E99" s="234"/>
      <c r="F99" s="234"/>
      <c r="G99" s="60">
        <v>91</v>
      </c>
      <c r="H99" s="70">
        <f>SUM(H100:H105)</f>
        <v>27941173</v>
      </c>
      <c r="I99" s="70">
        <f>SUM(I100:I105)</f>
        <v>30347173</v>
      </c>
    </row>
    <row r="100" spans="1:9" ht="12.75" customHeight="1" x14ac:dyDescent="0.2">
      <c r="A100" s="232" t="s">
        <v>132</v>
      </c>
      <c r="B100" s="232"/>
      <c r="C100" s="232"/>
      <c r="D100" s="232"/>
      <c r="E100" s="232"/>
      <c r="F100" s="232"/>
      <c r="G100" s="59">
        <v>92</v>
      </c>
      <c r="H100" s="71">
        <v>6596098</v>
      </c>
      <c r="I100" s="71">
        <v>6007892</v>
      </c>
    </row>
    <row r="101" spans="1:9" ht="12.75" customHeight="1" x14ac:dyDescent="0.2">
      <c r="A101" s="232" t="s">
        <v>133</v>
      </c>
      <c r="B101" s="232"/>
      <c r="C101" s="232"/>
      <c r="D101" s="232"/>
      <c r="E101" s="232"/>
      <c r="F101" s="232"/>
      <c r="G101" s="59">
        <v>93</v>
      </c>
      <c r="H101" s="71">
        <v>0</v>
      </c>
      <c r="I101" s="71">
        <v>0</v>
      </c>
    </row>
    <row r="102" spans="1:9" ht="12.75" customHeight="1" x14ac:dyDescent="0.2">
      <c r="A102" s="232" t="s">
        <v>134</v>
      </c>
      <c r="B102" s="232"/>
      <c r="C102" s="232"/>
      <c r="D102" s="232"/>
      <c r="E102" s="232"/>
      <c r="F102" s="232"/>
      <c r="G102" s="59">
        <v>94</v>
      </c>
      <c r="H102" s="71">
        <v>670506</v>
      </c>
      <c r="I102" s="71">
        <v>1595755</v>
      </c>
    </row>
    <row r="103" spans="1:9" ht="12.75" customHeight="1" x14ac:dyDescent="0.2">
      <c r="A103" s="232" t="s">
        <v>135</v>
      </c>
      <c r="B103" s="232"/>
      <c r="C103" s="232"/>
      <c r="D103" s="232"/>
      <c r="E103" s="232"/>
      <c r="F103" s="232"/>
      <c r="G103" s="59">
        <v>95</v>
      </c>
      <c r="H103" s="69">
        <v>940143</v>
      </c>
      <c r="I103" s="69">
        <v>956671</v>
      </c>
    </row>
    <row r="104" spans="1:9" ht="12.75" customHeight="1" x14ac:dyDescent="0.2">
      <c r="A104" s="232" t="s">
        <v>136</v>
      </c>
      <c r="B104" s="232"/>
      <c r="C104" s="232"/>
      <c r="D104" s="232"/>
      <c r="E104" s="232"/>
      <c r="F104" s="232"/>
      <c r="G104" s="59">
        <v>96</v>
      </c>
      <c r="H104" s="69">
        <v>19725986</v>
      </c>
      <c r="I104" s="69">
        <v>21686855</v>
      </c>
    </row>
    <row r="105" spans="1:9" ht="12.75" customHeight="1" x14ac:dyDescent="0.2">
      <c r="A105" s="232" t="s">
        <v>137</v>
      </c>
      <c r="B105" s="232"/>
      <c r="C105" s="232"/>
      <c r="D105" s="232"/>
      <c r="E105" s="232"/>
      <c r="F105" s="232"/>
      <c r="G105" s="59">
        <v>97</v>
      </c>
      <c r="H105" s="69">
        <v>8440</v>
      </c>
      <c r="I105" s="69">
        <v>100000</v>
      </c>
    </row>
    <row r="106" spans="1:9" ht="12.75" customHeight="1" x14ac:dyDescent="0.2">
      <c r="A106" s="234" t="s">
        <v>138</v>
      </c>
      <c r="B106" s="234"/>
      <c r="C106" s="234"/>
      <c r="D106" s="234"/>
      <c r="E106" s="234"/>
      <c r="F106" s="234"/>
      <c r="G106" s="60">
        <v>98</v>
      </c>
      <c r="H106" s="70">
        <f>SUM(H107:H117)</f>
        <v>38438350</v>
      </c>
      <c r="I106" s="70">
        <f>SUM(I107:I117)</f>
        <v>57651420</v>
      </c>
    </row>
    <row r="107" spans="1:9" ht="12.75" customHeight="1" x14ac:dyDescent="0.2">
      <c r="A107" s="232" t="s">
        <v>139</v>
      </c>
      <c r="B107" s="232"/>
      <c r="C107" s="232"/>
      <c r="D107" s="232"/>
      <c r="E107" s="232"/>
      <c r="F107" s="232"/>
      <c r="G107" s="59">
        <v>99</v>
      </c>
      <c r="H107" s="72">
        <v>0</v>
      </c>
      <c r="I107" s="72">
        <v>0</v>
      </c>
    </row>
    <row r="108" spans="1:9" ht="12.75" customHeight="1" x14ac:dyDescent="0.2">
      <c r="A108" s="232" t="s">
        <v>140</v>
      </c>
      <c r="B108" s="232"/>
      <c r="C108" s="232"/>
      <c r="D108" s="232"/>
      <c r="E108" s="232"/>
      <c r="F108" s="232"/>
      <c r="G108" s="59">
        <v>100</v>
      </c>
      <c r="H108" s="71">
        <v>0</v>
      </c>
      <c r="I108" s="71">
        <v>0</v>
      </c>
    </row>
    <row r="109" spans="1:9" ht="12.75" customHeight="1" x14ac:dyDescent="0.2">
      <c r="A109" s="232" t="s">
        <v>141</v>
      </c>
      <c r="B109" s="232"/>
      <c r="C109" s="232"/>
      <c r="D109" s="232"/>
      <c r="E109" s="232"/>
      <c r="F109" s="232"/>
      <c r="G109" s="59">
        <v>101</v>
      </c>
      <c r="H109" s="71">
        <v>0</v>
      </c>
      <c r="I109" s="71">
        <v>0</v>
      </c>
    </row>
    <row r="110" spans="1:9" ht="22.15" customHeight="1" x14ac:dyDescent="0.2">
      <c r="A110" s="232" t="s">
        <v>142</v>
      </c>
      <c r="B110" s="232"/>
      <c r="C110" s="232"/>
      <c r="D110" s="232"/>
      <c r="E110" s="232"/>
      <c r="F110" s="232"/>
      <c r="G110" s="59">
        <v>102</v>
      </c>
      <c r="H110" s="71">
        <v>0</v>
      </c>
      <c r="I110" s="71">
        <v>0</v>
      </c>
    </row>
    <row r="111" spans="1:9" ht="12.75" customHeight="1" x14ac:dyDescent="0.2">
      <c r="A111" s="232" t="s">
        <v>143</v>
      </c>
      <c r="B111" s="232"/>
      <c r="C111" s="232"/>
      <c r="D111" s="232"/>
      <c r="E111" s="232"/>
      <c r="F111" s="232"/>
      <c r="G111" s="59">
        <v>103</v>
      </c>
      <c r="H111" s="71">
        <v>0</v>
      </c>
      <c r="I111" s="71">
        <v>0</v>
      </c>
    </row>
    <row r="112" spans="1:9" ht="12.75" customHeight="1" x14ac:dyDescent="0.2">
      <c r="A112" s="232" t="s">
        <v>144</v>
      </c>
      <c r="B112" s="232"/>
      <c r="C112" s="232"/>
      <c r="D112" s="232"/>
      <c r="E112" s="232"/>
      <c r="F112" s="232"/>
      <c r="G112" s="59">
        <v>104</v>
      </c>
      <c r="H112" s="71">
        <v>23635118</v>
      </c>
      <c r="I112" s="71">
        <v>35646587</v>
      </c>
    </row>
    <row r="113" spans="1:9" ht="12.75" customHeight="1" x14ac:dyDescent="0.2">
      <c r="A113" s="232" t="s">
        <v>145</v>
      </c>
      <c r="B113" s="232"/>
      <c r="C113" s="232"/>
      <c r="D113" s="232"/>
      <c r="E113" s="232"/>
      <c r="F113" s="232"/>
      <c r="G113" s="59">
        <v>105</v>
      </c>
      <c r="H113" s="71">
        <v>0</v>
      </c>
      <c r="I113" s="71">
        <v>0</v>
      </c>
    </row>
    <row r="114" spans="1:9" ht="12.75" customHeight="1" x14ac:dyDescent="0.2">
      <c r="A114" s="232" t="s">
        <v>146</v>
      </c>
      <c r="B114" s="232"/>
      <c r="C114" s="232"/>
      <c r="D114" s="232"/>
      <c r="E114" s="232"/>
      <c r="F114" s="232"/>
      <c r="G114" s="59">
        <v>106</v>
      </c>
      <c r="H114" s="72">
        <v>0</v>
      </c>
      <c r="I114" s="72">
        <v>0</v>
      </c>
    </row>
    <row r="115" spans="1:9" ht="12.75" customHeight="1" x14ac:dyDescent="0.2">
      <c r="A115" s="232" t="s">
        <v>147</v>
      </c>
      <c r="B115" s="232"/>
      <c r="C115" s="232"/>
      <c r="D115" s="232"/>
      <c r="E115" s="232"/>
      <c r="F115" s="232"/>
      <c r="G115" s="59">
        <v>107</v>
      </c>
      <c r="H115" s="71">
        <v>1077676</v>
      </c>
      <c r="I115" s="71">
        <v>932000</v>
      </c>
    </row>
    <row r="116" spans="1:9" ht="12.75" customHeight="1" x14ac:dyDescent="0.2">
      <c r="A116" s="232" t="s">
        <v>148</v>
      </c>
      <c r="B116" s="232"/>
      <c r="C116" s="232"/>
      <c r="D116" s="232"/>
      <c r="E116" s="232"/>
      <c r="F116" s="232"/>
      <c r="G116" s="59">
        <v>108</v>
      </c>
      <c r="H116" s="69">
        <v>10205924</v>
      </c>
      <c r="I116" s="69">
        <v>17037259</v>
      </c>
    </row>
    <row r="117" spans="1:9" ht="12.75" customHeight="1" x14ac:dyDescent="0.2">
      <c r="A117" s="232" t="s">
        <v>149</v>
      </c>
      <c r="B117" s="232"/>
      <c r="C117" s="232"/>
      <c r="D117" s="232"/>
      <c r="E117" s="232"/>
      <c r="F117" s="232"/>
      <c r="G117" s="59">
        <v>109</v>
      </c>
      <c r="H117" s="69">
        <v>3519632</v>
      </c>
      <c r="I117" s="69">
        <v>4035574</v>
      </c>
    </row>
    <row r="118" spans="1:9" ht="12.75" customHeight="1" x14ac:dyDescent="0.2">
      <c r="A118" s="234" t="s">
        <v>150</v>
      </c>
      <c r="B118" s="234"/>
      <c r="C118" s="234"/>
      <c r="D118" s="234"/>
      <c r="E118" s="234"/>
      <c r="F118" s="234"/>
      <c r="G118" s="60">
        <v>110</v>
      </c>
      <c r="H118" s="70">
        <f>SUM(H119:H132)</f>
        <v>484124308</v>
      </c>
      <c r="I118" s="70">
        <f>SUM(I119:I132)</f>
        <v>595539882</v>
      </c>
    </row>
    <row r="119" spans="1:9" ht="12.75" customHeight="1" x14ac:dyDescent="0.2">
      <c r="A119" s="232" t="s">
        <v>139</v>
      </c>
      <c r="B119" s="232"/>
      <c r="C119" s="232"/>
      <c r="D119" s="232"/>
      <c r="E119" s="232"/>
      <c r="F119" s="232"/>
      <c r="G119" s="59">
        <v>111</v>
      </c>
      <c r="H119" s="71">
        <v>0</v>
      </c>
      <c r="I119" s="71">
        <v>0</v>
      </c>
    </row>
    <row r="120" spans="1:9" ht="12.75" customHeight="1" x14ac:dyDescent="0.2">
      <c r="A120" s="232" t="s">
        <v>140</v>
      </c>
      <c r="B120" s="232"/>
      <c r="C120" s="232"/>
      <c r="D120" s="232"/>
      <c r="E120" s="232"/>
      <c r="F120" s="232"/>
      <c r="G120" s="59">
        <v>112</v>
      </c>
      <c r="H120" s="71">
        <v>0</v>
      </c>
      <c r="I120" s="71">
        <v>0</v>
      </c>
    </row>
    <row r="121" spans="1:9" ht="12.75" customHeight="1" x14ac:dyDescent="0.2">
      <c r="A121" s="232" t="s">
        <v>141</v>
      </c>
      <c r="B121" s="232"/>
      <c r="C121" s="232"/>
      <c r="D121" s="232"/>
      <c r="E121" s="232"/>
      <c r="F121" s="232"/>
      <c r="G121" s="59">
        <v>113</v>
      </c>
      <c r="H121" s="71">
        <v>8239472</v>
      </c>
      <c r="I121" s="71">
        <v>17282675</v>
      </c>
    </row>
    <row r="122" spans="1:9" ht="25.9" customHeight="1" x14ac:dyDescent="0.2">
      <c r="A122" s="232" t="s">
        <v>142</v>
      </c>
      <c r="B122" s="232"/>
      <c r="C122" s="232"/>
      <c r="D122" s="232"/>
      <c r="E122" s="232"/>
      <c r="F122" s="232"/>
      <c r="G122" s="59">
        <v>114</v>
      </c>
      <c r="H122" s="71">
        <v>0</v>
      </c>
      <c r="I122" s="71">
        <v>0</v>
      </c>
    </row>
    <row r="123" spans="1:9" ht="12.75" customHeight="1" x14ac:dyDescent="0.2">
      <c r="A123" s="232" t="s">
        <v>143</v>
      </c>
      <c r="B123" s="232"/>
      <c r="C123" s="232"/>
      <c r="D123" s="232"/>
      <c r="E123" s="232"/>
      <c r="F123" s="232"/>
      <c r="G123" s="59">
        <v>115</v>
      </c>
      <c r="H123" s="71">
        <v>277957</v>
      </c>
      <c r="I123" s="71">
        <v>0</v>
      </c>
    </row>
    <row r="124" spans="1:9" ht="12.75" customHeight="1" x14ac:dyDescent="0.2">
      <c r="A124" s="232" t="s">
        <v>144</v>
      </c>
      <c r="B124" s="232"/>
      <c r="C124" s="232"/>
      <c r="D124" s="232"/>
      <c r="E124" s="232"/>
      <c r="F124" s="232"/>
      <c r="G124" s="59">
        <v>116</v>
      </c>
      <c r="H124" s="71">
        <v>26591583</v>
      </c>
      <c r="I124" s="71">
        <v>19920519</v>
      </c>
    </row>
    <row r="125" spans="1:9" ht="12.75" customHeight="1" x14ac:dyDescent="0.2">
      <c r="A125" s="232" t="s">
        <v>145</v>
      </c>
      <c r="B125" s="232"/>
      <c r="C125" s="232"/>
      <c r="D125" s="232"/>
      <c r="E125" s="232"/>
      <c r="F125" s="232"/>
      <c r="G125" s="59">
        <v>117</v>
      </c>
      <c r="H125" s="71">
        <v>226062127</v>
      </c>
      <c r="I125" s="71">
        <v>288407405</v>
      </c>
    </row>
    <row r="126" spans="1:9" ht="12.75" customHeight="1" x14ac:dyDescent="0.2">
      <c r="A126" s="232" t="s">
        <v>146</v>
      </c>
      <c r="B126" s="232"/>
      <c r="C126" s="232"/>
      <c r="D126" s="232"/>
      <c r="E126" s="232"/>
      <c r="F126" s="232"/>
      <c r="G126" s="59">
        <v>118</v>
      </c>
      <c r="H126" s="71">
        <v>148964023</v>
      </c>
      <c r="I126" s="71">
        <v>160452887</v>
      </c>
    </row>
    <row r="127" spans="1:9" x14ac:dyDescent="0.2">
      <c r="A127" s="232" t="s">
        <v>147</v>
      </c>
      <c r="B127" s="232"/>
      <c r="C127" s="232"/>
      <c r="D127" s="232"/>
      <c r="E127" s="232"/>
      <c r="F127" s="232"/>
      <c r="G127" s="59">
        <v>119</v>
      </c>
      <c r="H127" s="71">
        <v>267731</v>
      </c>
      <c r="I127" s="71">
        <v>211000</v>
      </c>
    </row>
    <row r="128" spans="1:9" x14ac:dyDescent="0.2">
      <c r="A128" s="232" t="s">
        <v>151</v>
      </c>
      <c r="B128" s="232"/>
      <c r="C128" s="232"/>
      <c r="D128" s="232"/>
      <c r="E128" s="232"/>
      <c r="F128" s="232"/>
      <c r="G128" s="59">
        <v>120</v>
      </c>
      <c r="H128" s="71">
        <v>17185872</v>
      </c>
      <c r="I128" s="71">
        <v>26199133</v>
      </c>
    </row>
    <row r="129" spans="1:9" x14ac:dyDescent="0.2">
      <c r="A129" s="232" t="s">
        <v>152</v>
      </c>
      <c r="B129" s="232"/>
      <c r="C129" s="232"/>
      <c r="D129" s="232"/>
      <c r="E129" s="232"/>
      <c r="F129" s="232"/>
      <c r="G129" s="59">
        <v>121</v>
      </c>
      <c r="H129" s="71">
        <v>21691344</v>
      </c>
      <c r="I129" s="71">
        <v>37717307</v>
      </c>
    </row>
    <row r="130" spans="1:9" x14ac:dyDescent="0.2">
      <c r="A130" s="232" t="s">
        <v>153</v>
      </c>
      <c r="B130" s="232"/>
      <c r="C130" s="232"/>
      <c r="D130" s="232"/>
      <c r="E130" s="232"/>
      <c r="F130" s="232"/>
      <c r="G130" s="59">
        <v>122</v>
      </c>
      <c r="H130" s="71">
        <v>72217</v>
      </c>
      <c r="I130" s="71">
        <v>82992</v>
      </c>
    </row>
    <row r="131" spans="1:9" x14ac:dyDescent="0.2">
      <c r="A131" s="232" t="s">
        <v>154</v>
      </c>
      <c r="B131" s="232"/>
      <c r="C131" s="232"/>
      <c r="D131" s="232"/>
      <c r="E131" s="232"/>
      <c r="F131" s="232"/>
      <c r="G131" s="59">
        <v>123</v>
      </c>
      <c r="H131" s="69">
        <v>0</v>
      </c>
      <c r="I131" s="69">
        <v>0</v>
      </c>
    </row>
    <row r="132" spans="1:9" x14ac:dyDescent="0.2">
      <c r="A132" s="232" t="s">
        <v>155</v>
      </c>
      <c r="B132" s="232"/>
      <c r="C132" s="232"/>
      <c r="D132" s="232"/>
      <c r="E132" s="232"/>
      <c r="F132" s="232"/>
      <c r="G132" s="59">
        <v>124</v>
      </c>
      <c r="H132" s="69">
        <v>34771982</v>
      </c>
      <c r="I132" s="69">
        <v>45265964</v>
      </c>
    </row>
    <row r="133" spans="1:9" ht="22.15" customHeight="1" x14ac:dyDescent="0.2">
      <c r="A133" s="250" t="s">
        <v>156</v>
      </c>
      <c r="B133" s="250"/>
      <c r="C133" s="250"/>
      <c r="D133" s="250"/>
      <c r="E133" s="250"/>
      <c r="F133" s="250"/>
      <c r="G133" s="59">
        <v>125</v>
      </c>
      <c r="H133" s="69">
        <v>47074579</v>
      </c>
      <c r="I133" s="69">
        <v>90813270</v>
      </c>
    </row>
    <row r="134" spans="1:9" x14ac:dyDescent="0.2">
      <c r="A134" s="234" t="s">
        <v>157</v>
      </c>
      <c r="B134" s="234"/>
      <c r="C134" s="234"/>
      <c r="D134" s="234"/>
      <c r="E134" s="234"/>
      <c r="F134" s="234"/>
      <c r="G134" s="60">
        <v>126</v>
      </c>
      <c r="H134" s="70">
        <f>H75+H99+H106+H118+H133</f>
        <v>1247631630</v>
      </c>
      <c r="I134" s="70">
        <f>I75+I99+I106+I118+I133</f>
        <v>1622328777</v>
      </c>
    </row>
    <row r="135" spans="1:9" x14ac:dyDescent="0.2">
      <c r="A135" s="250" t="s">
        <v>158</v>
      </c>
      <c r="B135" s="250"/>
      <c r="C135" s="250"/>
      <c r="D135" s="250"/>
      <c r="E135" s="250"/>
      <c r="F135" s="250"/>
      <c r="G135" s="59">
        <v>127</v>
      </c>
      <c r="H135" s="69">
        <v>1232267421</v>
      </c>
      <c r="I135" s="69">
        <v>1797511206</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48" zoomScale="110" zoomScaleNormal="100" zoomScaleSheetLayoutView="110" workbookViewId="0">
      <selection activeCell="H112" sqref="H112:I11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9" t="s">
        <v>159</v>
      </c>
      <c r="B1" s="237"/>
      <c r="C1" s="237"/>
      <c r="D1" s="237"/>
      <c r="E1" s="237"/>
      <c r="F1" s="237"/>
      <c r="G1" s="237"/>
      <c r="H1" s="237"/>
      <c r="I1" s="237"/>
    </row>
    <row r="2" spans="1:9" x14ac:dyDescent="0.2">
      <c r="A2" s="258" t="s">
        <v>480</v>
      </c>
      <c r="B2" s="239"/>
      <c r="C2" s="239"/>
      <c r="D2" s="239"/>
      <c r="E2" s="239"/>
      <c r="F2" s="239"/>
      <c r="G2" s="239"/>
      <c r="H2" s="239"/>
      <c r="I2" s="239"/>
    </row>
    <row r="3" spans="1:9" x14ac:dyDescent="0.2">
      <c r="A3" s="267" t="s">
        <v>41</v>
      </c>
      <c r="B3" s="268"/>
      <c r="C3" s="268"/>
      <c r="D3" s="268"/>
      <c r="E3" s="268"/>
      <c r="F3" s="268"/>
      <c r="G3" s="268"/>
      <c r="H3" s="268"/>
      <c r="I3" s="268"/>
    </row>
    <row r="4" spans="1:9" x14ac:dyDescent="0.2">
      <c r="A4" s="257" t="s">
        <v>479</v>
      </c>
      <c r="B4" s="242"/>
      <c r="C4" s="242"/>
      <c r="D4" s="242"/>
      <c r="E4" s="242"/>
      <c r="F4" s="242"/>
      <c r="G4" s="242"/>
      <c r="H4" s="242"/>
      <c r="I4" s="243"/>
    </row>
    <row r="5" spans="1:9" ht="23.25" x14ac:dyDescent="0.2">
      <c r="A5" s="255" t="s">
        <v>42</v>
      </c>
      <c r="B5" s="247"/>
      <c r="C5" s="247"/>
      <c r="D5" s="247"/>
      <c r="E5" s="247"/>
      <c r="F5" s="247"/>
      <c r="G5" s="61" t="s">
        <v>160</v>
      </c>
      <c r="H5" s="62" t="s">
        <v>161</v>
      </c>
      <c r="I5" s="62" t="s">
        <v>162</v>
      </c>
    </row>
    <row r="6" spans="1:9" x14ac:dyDescent="0.2">
      <c r="A6" s="256">
        <v>1</v>
      </c>
      <c r="B6" s="245"/>
      <c r="C6" s="245"/>
      <c r="D6" s="245"/>
      <c r="E6" s="245"/>
      <c r="F6" s="245"/>
      <c r="G6" s="63">
        <v>2</v>
      </c>
      <c r="H6" s="62">
        <v>3</v>
      </c>
      <c r="I6" s="62">
        <v>4</v>
      </c>
    </row>
    <row r="7" spans="1:9" x14ac:dyDescent="0.2">
      <c r="A7" s="234" t="s">
        <v>163</v>
      </c>
      <c r="B7" s="234"/>
      <c r="C7" s="234"/>
      <c r="D7" s="234"/>
      <c r="E7" s="234"/>
      <c r="F7" s="234"/>
      <c r="G7" s="60">
        <v>1</v>
      </c>
      <c r="H7" s="70">
        <f>SUM(H8:H12)</f>
        <v>1066152738</v>
      </c>
      <c r="I7" s="70">
        <f>SUM(I8:I12)</f>
        <v>1337880357</v>
      </c>
    </row>
    <row r="8" spans="1:9" x14ac:dyDescent="0.2">
      <c r="A8" s="232" t="s">
        <v>164</v>
      </c>
      <c r="B8" s="232"/>
      <c r="C8" s="232"/>
      <c r="D8" s="232"/>
      <c r="E8" s="232"/>
      <c r="F8" s="232"/>
      <c r="G8" s="59">
        <v>2</v>
      </c>
      <c r="H8" s="69">
        <v>0</v>
      </c>
      <c r="I8" s="69">
        <v>0</v>
      </c>
    </row>
    <row r="9" spans="1:9" x14ac:dyDescent="0.2">
      <c r="A9" s="232" t="s">
        <v>165</v>
      </c>
      <c r="B9" s="232"/>
      <c r="C9" s="232"/>
      <c r="D9" s="232"/>
      <c r="E9" s="232"/>
      <c r="F9" s="232"/>
      <c r="G9" s="59">
        <v>3</v>
      </c>
      <c r="H9" s="69">
        <v>1054377011</v>
      </c>
      <c r="I9" s="69">
        <v>1320019355</v>
      </c>
    </row>
    <row r="10" spans="1:9" x14ac:dyDescent="0.2">
      <c r="A10" s="232" t="s">
        <v>166</v>
      </c>
      <c r="B10" s="232"/>
      <c r="C10" s="232"/>
      <c r="D10" s="232"/>
      <c r="E10" s="232"/>
      <c r="F10" s="232"/>
      <c r="G10" s="59">
        <v>4</v>
      </c>
      <c r="H10" s="69">
        <v>0</v>
      </c>
      <c r="I10" s="69">
        <v>0</v>
      </c>
    </row>
    <row r="11" spans="1:9" x14ac:dyDescent="0.2">
      <c r="A11" s="232" t="s">
        <v>167</v>
      </c>
      <c r="B11" s="232"/>
      <c r="C11" s="232"/>
      <c r="D11" s="232"/>
      <c r="E11" s="232"/>
      <c r="F11" s="232"/>
      <c r="G11" s="59">
        <v>5</v>
      </c>
      <c r="H11" s="69">
        <v>0</v>
      </c>
      <c r="I11" s="69">
        <v>0</v>
      </c>
    </row>
    <row r="12" spans="1:9" x14ac:dyDescent="0.2">
      <c r="A12" s="232" t="s">
        <v>168</v>
      </c>
      <c r="B12" s="232"/>
      <c r="C12" s="232"/>
      <c r="D12" s="232"/>
      <c r="E12" s="232"/>
      <c r="F12" s="232"/>
      <c r="G12" s="59">
        <v>6</v>
      </c>
      <c r="H12" s="69">
        <v>11775727</v>
      </c>
      <c r="I12" s="69">
        <v>17861002</v>
      </c>
    </row>
    <row r="13" spans="1:9" ht="16.5" customHeight="1" x14ac:dyDescent="0.2">
      <c r="A13" s="234" t="s">
        <v>169</v>
      </c>
      <c r="B13" s="234"/>
      <c r="C13" s="234"/>
      <c r="D13" s="234"/>
      <c r="E13" s="234"/>
      <c r="F13" s="234"/>
      <c r="G13" s="60">
        <v>7</v>
      </c>
      <c r="H13" s="70">
        <f>H14+H15+H19+H23+H24+H25+H28+H35</f>
        <v>906546025</v>
      </c>
      <c r="I13" s="70">
        <f>I14+I15+I19+I23+I24+I25+I28+I35</f>
        <v>1124883597</v>
      </c>
    </row>
    <row r="14" spans="1:9" x14ac:dyDescent="0.2">
      <c r="A14" s="232" t="s">
        <v>170</v>
      </c>
      <c r="B14" s="232"/>
      <c r="C14" s="232"/>
      <c r="D14" s="232"/>
      <c r="E14" s="232"/>
      <c r="F14" s="232"/>
      <c r="G14" s="59">
        <v>8</v>
      </c>
      <c r="H14" s="69">
        <v>-8051304</v>
      </c>
      <c r="I14" s="69">
        <v>-19861996</v>
      </c>
    </row>
    <row r="15" spans="1:9" x14ac:dyDescent="0.2">
      <c r="A15" s="266" t="s">
        <v>171</v>
      </c>
      <c r="B15" s="266"/>
      <c r="C15" s="266"/>
      <c r="D15" s="266"/>
      <c r="E15" s="266"/>
      <c r="F15" s="266"/>
      <c r="G15" s="60">
        <v>9</v>
      </c>
      <c r="H15" s="70">
        <f>SUM(H16:H18)</f>
        <v>625238672</v>
      </c>
      <c r="I15" s="70">
        <f>SUM(I16:I18)</f>
        <v>780146302</v>
      </c>
    </row>
    <row r="16" spans="1:9" x14ac:dyDescent="0.2">
      <c r="A16" s="260" t="s">
        <v>172</v>
      </c>
      <c r="B16" s="260"/>
      <c r="C16" s="260"/>
      <c r="D16" s="260"/>
      <c r="E16" s="260"/>
      <c r="F16" s="260"/>
      <c r="G16" s="59">
        <v>10</v>
      </c>
      <c r="H16" s="69">
        <v>451585382</v>
      </c>
      <c r="I16" s="69">
        <v>575081874</v>
      </c>
    </row>
    <row r="17" spans="1:9" x14ac:dyDescent="0.2">
      <c r="A17" s="260" t="s">
        <v>173</v>
      </c>
      <c r="B17" s="260"/>
      <c r="C17" s="260"/>
      <c r="D17" s="260"/>
      <c r="E17" s="260"/>
      <c r="F17" s="260"/>
      <c r="G17" s="59">
        <v>11</v>
      </c>
      <c r="H17" s="69">
        <v>47063034</v>
      </c>
      <c r="I17" s="69">
        <v>50619059</v>
      </c>
    </row>
    <row r="18" spans="1:9" x14ac:dyDescent="0.2">
      <c r="A18" s="260" t="s">
        <v>174</v>
      </c>
      <c r="B18" s="260"/>
      <c r="C18" s="260"/>
      <c r="D18" s="260"/>
      <c r="E18" s="260"/>
      <c r="F18" s="260"/>
      <c r="G18" s="59">
        <v>12</v>
      </c>
      <c r="H18" s="69">
        <v>126590256</v>
      </c>
      <c r="I18" s="69">
        <v>154445369</v>
      </c>
    </row>
    <row r="19" spans="1:9" x14ac:dyDescent="0.2">
      <c r="A19" s="266" t="s">
        <v>175</v>
      </c>
      <c r="B19" s="266"/>
      <c r="C19" s="266"/>
      <c r="D19" s="266"/>
      <c r="E19" s="266"/>
      <c r="F19" s="266"/>
      <c r="G19" s="60">
        <v>13</v>
      </c>
      <c r="H19" s="70">
        <f>SUM(H20:H22)</f>
        <v>186501184</v>
      </c>
      <c r="I19" s="70">
        <f>SUM(I20:I22)</f>
        <v>232974600</v>
      </c>
    </row>
    <row r="20" spans="1:9" x14ac:dyDescent="0.2">
      <c r="A20" s="260" t="s">
        <v>176</v>
      </c>
      <c r="B20" s="260"/>
      <c r="C20" s="260"/>
      <c r="D20" s="260"/>
      <c r="E20" s="260"/>
      <c r="F20" s="260"/>
      <c r="G20" s="59">
        <v>14</v>
      </c>
      <c r="H20" s="69">
        <v>116717743</v>
      </c>
      <c r="I20" s="69">
        <v>143022030</v>
      </c>
    </row>
    <row r="21" spans="1:9" x14ac:dyDescent="0.2">
      <c r="A21" s="260" t="s">
        <v>177</v>
      </c>
      <c r="B21" s="260"/>
      <c r="C21" s="260"/>
      <c r="D21" s="260"/>
      <c r="E21" s="260"/>
      <c r="F21" s="260"/>
      <c r="G21" s="59">
        <v>15</v>
      </c>
      <c r="H21" s="69">
        <v>47162738</v>
      </c>
      <c r="I21" s="69">
        <v>60828008</v>
      </c>
    </row>
    <row r="22" spans="1:9" x14ac:dyDescent="0.2">
      <c r="A22" s="260" t="s">
        <v>178</v>
      </c>
      <c r="B22" s="260"/>
      <c r="C22" s="260"/>
      <c r="D22" s="260"/>
      <c r="E22" s="260"/>
      <c r="F22" s="260"/>
      <c r="G22" s="59">
        <v>16</v>
      </c>
      <c r="H22" s="69">
        <v>22620703</v>
      </c>
      <c r="I22" s="69">
        <v>29124562</v>
      </c>
    </row>
    <row r="23" spans="1:9" x14ac:dyDescent="0.2">
      <c r="A23" s="232" t="s">
        <v>179</v>
      </c>
      <c r="B23" s="232"/>
      <c r="C23" s="232"/>
      <c r="D23" s="232"/>
      <c r="E23" s="232"/>
      <c r="F23" s="232"/>
      <c r="G23" s="59">
        <v>17</v>
      </c>
      <c r="H23" s="69">
        <v>25072019</v>
      </c>
      <c r="I23" s="69">
        <v>29035150</v>
      </c>
    </row>
    <row r="24" spans="1:9" x14ac:dyDescent="0.2">
      <c r="A24" s="232" t="s">
        <v>180</v>
      </c>
      <c r="B24" s="232"/>
      <c r="C24" s="232"/>
      <c r="D24" s="232"/>
      <c r="E24" s="232"/>
      <c r="F24" s="232"/>
      <c r="G24" s="59">
        <v>18</v>
      </c>
      <c r="H24" s="69">
        <v>62571294</v>
      </c>
      <c r="I24" s="69">
        <v>83722958</v>
      </c>
    </row>
    <row r="25" spans="1:9" x14ac:dyDescent="0.2">
      <c r="A25" s="266" t="s">
        <v>181</v>
      </c>
      <c r="B25" s="266"/>
      <c r="C25" s="266"/>
      <c r="D25" s="266"/>
      <c r="E25" s="266"/>
      <c r="F25" s="266"/>
      <c r="G25" s="60">
        <v>19</v>
      </c>
      <c r="H25" s="70">
        <f>H26+H27</f>
        <v>2980830</v>
      </c>
      <c r="I25" s="70">
        <f>I26+I27</f>
        <v>4444247</v>
      </c>
    </row>
    <row r="26" spans="1:9" x14ac:dyDescent="0.2">
      <c r="A26" s="260" t="s">
        <v>182</v>
      </c>
      <c r="B26" s="260"/>
      <c r="C26" s="260"/>
      <c r="D26" s="260"/>
      <c r="E26" s="260"/>
      <c r="F26" s="260"/>
      <c r="G26" s="59">
        <v>20</v>
      </c>
      <c r="H26" s="69">
        <v>1731928</v>
      </c>
      <c r="I26" s="69">
        <v>439909</v>
      </c>
    </row>
    <row r="27" spans="1:9" x14ac:dyDescent="0.2">
      <c r="A27" s="260" t="s">
        <v>183</v>
      </c>
      <c r="B27" s="260"/>
      <c r="C27" s="260"/>
      <c r="D27" s="260"/>
      <c r="E27" s="260"/>
      <c r="F27" s="260"/>
      <c r="G27" s="59">
        <v>21</v>
      </c>
      <c r="H27" s="69">
        <v>1248902</v>
      </c>
      <c r="I27" s="69">
        <v>4004338</v>
      </c>
    </row>
    <row r="28" spans="1:9" x14ac:dyDescent="0.2">
      <c r="A28" s="266" t="s">
        <v>184</v>
      </c>
      <c r="B28" s="266"/>
      <c r="C28" s="266"/>
      <c r="D28" s="266"/>
      <c r="E28" s="266"/>
      <c r="F28" s="266"/>
      <c r="G28" s="60">
        <v>22</v>
      </c>
      <c r="H28" s="70">
        <f>SUM(H29:H34)</f>
        <v>7181990</v>
      </c>
      <c r="I28" s="70">
        <f>SUM(I29:I34)</f>
        <v>4574209</v>
      </c>
    </row>
    <row r="29" spans="1:9" x14ac:dyDescent="0.2">
      <c r="A29" s="260" t="s">
        <v>185</v>
      </c>
      <c r="B29" s="260"/>
      <c r="C29" s="260"/>
      <c r="D29" s="260"/>
      <c r="E29" s="260"/>
      <c r="F29" s="260"/>
      <c r="G29" s="59">
        <v>23</v>
      </c>
      <c r="H29" s="69">
        <v>2141002</v>
      </c>
      <c r="I29" s="69">
        <v>1278764</v>
      </c>
    </row>
    <row r="30" spans="1:9" x14ac:dyDescent="0.2">
      <c r="A30" s="260" t="s">
        <v>186</v>
      </c>
      <c r="B30" s="260"/>
      <c r="C30" s="260"/>
      <c r="D30" s="260"/>
      <c r="E30" s="260"/>
      <c r="F30" s="260"/>
      <c r="G30" s="59">
        <v>24</v>
      </c>
      <c r="H30" s="69">
        <v>0</v>
      </c>
      <c r="I30" s="69">
        <v>0</v>
      </c>
    </row>
    <row r="31" spans="1:9" x14ac:dyDescent="0.2">
      <c r="A31" s="260" t="s">
        <v>187</v>
      </c>
      <c r="B31" s="260"/>
      <c r="C31" s="260"/>
      <c r="D31" s="260"/>
      <c r="E31" s="260"/>
      <c r="F31" s="260"/>
      <c r="G31" s="59">
        <v>25</v>
      </c>
      <c r="H31" s="69">
        <v>1070000</v>
      </c>
      <c r="I31" s="69">
        <v>24000</v>
      </c>
    </row>
    <row r="32" spans="1:9" x14ac:dyDescent="0.2">
      <c r="A32" s="260" t="s">
        <v>188</v>
      </c>
      <c r="B32" s="260"/>
      <c r="C32" s="260"/>
      <c r="D32" s="260"/>
      <c r="E32" s="260"/>
      <c r="F32" s="260"/>
      <c r="G32" s="59">
        <v>26</v>
      </c>
      <c r="H32" s="69">
        <v>275395</v>
      </c>
      <c r="I32" s="69">
        <v>16528</v>
      </c>
    </row>
    <row r="33" spans="1:9" x14ac:dyDescent="0.2">
      <c r="A33" s="260" t="s">
        <v>189</v>
      </c>
      <c r="B33" s="260"/>
      <c r="C33" s="260"/>
      <c r="D33" s="260"/>
      <c r="E33" s="260"/>
      <c r="F33" s="260"/>
      <c r="G33" s="59">
        <v>27</v>
      </c>
      <c r="H33" s="69">
        <v>4225000</v>
      </c>
      <c r="I33" s="69">
        <v>2492608</v>
      </c>
    </row>
    <row r="34" spans="1:9" x14ac:dyDescent="0.2">
      <c r="A34" s="260" t="s">
        <v>190</v>
      </c>
      <c r="B34" s="260"/>
      <c r="C34" s="260"/>
      <c r="D34" s="260"/>
      <c r="E34" s="260"/>
      <c r="F34" s="260"/>
      <c r="G34" s="59">
        <v>28</v>
      </c>
      <c r="H34" s="69">
        <v>-529407</v>
      </c>
      <c r="I34" s="69">
        <v>762309</v>
      </c>
    </row>
    <row r="35" spans="1:9" x14ac:dyDescent="0.2">
      <c r="A35" s="232" t="s">
        <v>191</v>
      </c>
      <c r="B35" s="232"/>
      <c r="C35" s="232"/>
      <c r="D35" s="232"/>
      <c r="E35" s="232"/>
      <c r="F35" s="232"/>
      <c r="G35" s="59">
        <v>29</v>
      </c>
      <c r="H35" s="69">
        <v>5051340</v>
      </c>
      <c r="I35" s="69">
        <v>9848127</v>
      </c>
    </row>
    <row r="36" spans="1:9" x14ac:dyDescent="0.2">
      <c r="A36" s="234" t="s">
        <v>192</v>
      </c>
      <c r="B36" s="234"/>
      <c r="C36" s="234"/>
      <c r="D36" s="234"/>
      <c r="E36" s="234"/>
      <c r="F36" s="234"/>
      <c r="G36" s="60">
        <v>30</v>
      </c>
      <c r="H36" s="70">
        <f>SUM(H37:H46)</f>
        <v>5335507</v>
      </c>
      <c r="I36" s="70">
        <f>SUM(I37:I46)</f>
        <v>6199163</v>
      </c>
    </row>
    <row r="37" spans="1:9" x14ac:dyDescent="0.2">
      <c r="A37" s="232" t="s">
        <v>193</v>
      </c>
      <c r="B37" s="232"/>
      <c r="C37" s="232"/>
      <c r="D37" s="232"/>
      <c r="E37" s="232"/>
      <c r="F37" s="232"/>
      <c r="G37" s="59">
        <v>31</v>
      </c>
      <c r="H37" s="69">
        <v>0</v>
      </c>
      <c r="I37" s="69">
        <v>0</v>
      </c>
    </row>
    <row r="38" spans="1:9" ht="25.15" customHeight="1" x14ac:dyDescent="0.2">
      <c r="A38" s="232" t="s">
        <v>194</v>
      </c>
      <c r="B38" s="232"/>
      <c r="C38" s="232"/>
      <c r="D38" s="232"/>
      <c r="E38" s="232"/>
      <c r="F38" s="232"/>
      <c r="G38" s="59">
        <v>32</v>
      </c>
      <c r="H38" s="69">
        <v>0</v>
      </c>
      <c r="I38" s="69">
        <v>0</v>
      </c>
    </row>
    <row r="39" spans="1:9" ht="28.15" customHeight="1" x14ac:dyDescent="0.2">
      <c r="A39" s="232" t="s">
        <v>195</v>
      </c>
      <c r="B39" s="232"/>
      <c r="C39" s="232"/>
      <c r="D39" s="232"/>
      <c r="E39" s="232"/>
      <c r="F39" s="232"/>
      <c r="G39" s="59">
        <v>33</v>
      </c>
      <c r="H39" s="69">
        <v>0</v>
      </c>
      <c r="I39" s="69">
        <v>0</v>
      </c>
    </row>
    <row r="40" spans="1:9" ht="28.15" customHeight="1" x14ac:dyDescent="0.2">
      <c r="A40" s="232" t="s">
        <v>196</v>
      </c>
      <c r="B40" s="232"/>
      <c r="C40" s="232"/>
      <c r="D40" s="232"/>
      <c r="E40" s="232"/>
      <c r="F40" s="232"/>
      <c r="G40" s="59">
        <v>34</v>
      </c>
      <c r="H40" s="69">
        <v>0</v>
      </c>
      <c r="I40" s="69">
        <v>0</v>
      </c>
    </row>
    <row r="41" spans="1:9" ht="22.9" customHeight="1" x14ac:dyDescent="0.2">
      <c r="A41" s="232" t="s">
        <v>197</v>
      </c>
      <c r="B41" s="232"/>
      <c r="C41" s="232"/>
      <c r="D41" s="232"/>
      <c r="E41" s="232"/>
      <c r="F41" s="232"/>
      <c r="G41" s="59">
        <v>35</v>
      </c>
      <c r="H41" s="69">
        <v>0</v>
      </c>
      <c r="I41" s="69">
        <v>0</v>
      </c>
    </row>
    <row r="42" spans="1:9" x14ac:dyDescent="0.2">
      <c r="A42" s="232" t="s">
        <v>198</v>
      </c>
      <c r="B42" s="232"/>
      <c r="C42" s="232"/>
      <c r="D42" s="232"/>
      <c r="E42" s="232"/>
      <c r="F42" s="232"/>
      <c r="G42" s="59">
        <v>36</v>
      </c>
      <c r="H42" s="69">
        <v>41937</v>
      </c>
      <c r="I42" s="69">
        <v>44372</v>
      </c>
    </row>
    <row r="43" spans="1:9" x14ac:dyDescent="0.2">
      <c r="A43" s="232" t="s">
        <v>199</v>
      </c>
      <c r="B43" s="232"/>
      <c r="C43" s="232"/>
      <c r="D43" s="232"/>
      <c r="E43" s="232"/>
      <c r="F43" s="232"/>
      <c r="G43" s="59">
        <v>37</v>
      </c>
      <c r="H43" s="69">
        <v>4715916</v>
      </c>
      <c r="I43" s="69">
        <v>5357432</v>
      </c>
    </row>
    <row r="44" spans="1:9" x14ac:dyDescent="0.2">
      <c r="A44" s="232" t="s">
        <v>200</v>
      </c>
      <c r="B44" s="232"/>
      <c r="C44" s="232"/>
      <c r="D44" s="232"/>
      <c r="E44" s="232"/>
      <c r="F44" s="232"/>
      <c r="G44" s="59">
        <v>38</v>
      </c>
      <c r="H44" s="69">
        <v>0</v>
      </c>
      <c r="I44" s="69">
        <v>0</v>
      </c>
    </row>
    <row r="45" spans="1:9" x14ac:dyDescent="0.2">
      <c r="A45" s="232" t="s">
        <v>201</v>
      </c>
      <c r="B45" s="232"/>
      <c r="C45" s="232"/>
      <c r="D45" s="232"/>
      <c r="E45" s="232"/>
      <c r="F45" s="232"/>
      <c r="G45" s="59">
        <v>39</v>
      </c>
      <c r="H45" s="69">
        <v>402551</v>
      </c>
      <c r="I45" s="69">
        <v>679606</v>
      </c>
    </row>
    <row r="46" spans="1:9" x14ac:dyDescent="0.2">
      <c r="A46" s="232" t="s">
        <v>202</v>
      </c>
      <c r="B46" s="232"/>
      <c r="C46" s="232"/>
      <c r="D46" s="232"/>
      <c r="E46" s="232"/>
      <c r="F46" s="232"/>
      <c r="G46" s="59">
        <v>40</v>
      </c>
      <c r="H46" s="69">
        <v>175103</v>
      </c>
      <c r="I46" s="69">
        <v>117753</v>
      </c>
    </row>
    <row r="47" spans="1:9" x14ac:dyDescent="0.2">
      <c r="A47" s="234" t="s">
        <v>203</v>
      </c>
      <c r="B47" s="234"/>
      <c r="C47" s="234"/>
      <c r="D47" s="234"/>
      <c r="E47" s="234"/>
      <c r="F47" s="234"/>
      <c r="G47" s="60">
        <v>41</v>
      </c>
      <c r="H47" s="70">
        <f>SUM(H48:H54)</f>
        <v>5255171</v>
      </c>
      <c r="I47" s="70">
        <f>SUM(I48:I54)</f>
        <v>5267295</v>
      </c>
    </row>
    <row r="48" spans="1:9" ht="23.45" customHeight="1" x14ac:dyDescent="0.2">
      <c r="A48" s="232" t="s">
        <v>204</v>
      </c>
      <c r="B48" s="232"/>
      <c r="C48" s="232"/>
      <c r="D48" s="232"/>
      <c r="E48" s="232"/>
      <c r="F48" s="232"/>
      <c r="G48" s="59">
        <v>42</v>
      </c>
      <c r="H48" s="69">
        <v>0</v>
      </c>
      <c r="I48" s="69">
        <v>0</v>
      </c>
    </row>
    <row r="49" spans="1:9" x14ac:dyDescent="0.2">
      <c r="A49" s="254" t="s">
        <v>205</v>
      </c>
      <c r="B49" s="254"/>
      <c r="C49" s="254"/>
      <c r="D49" s="254"/>
      <c r="E49" s="254"/>
      <c r="F49" s="254"/>
      <c r="G49" s="59">
        <v>43</v>
      </c>
      <c r="H49" s="69">
        <v>0</v>
      </c>
      <c r="I49" s="69">
        <v>0</v>
      </c>
    </row>
    <row r="50" spans="1:9" x14ac:dyDescent="0.2">
      <c r="A50" s="254" t="s">
        <v>206</v>
      </c>
      <c r="B50" s="254"/>
      <c r="C50" s="254"/>
      <c r="D50" s="254"/>
      <c r="E50" s="254"/>
      <c r="F50" s="254"/>
      <c r="G50" s="59">
        <v>44</v>
      </c>
      <c r="H50" s="69">
        <v>3582794</v>
      </c>
      <c r="I50" s="69">
        <v>2533587</v>
      </c>
    </row>
    <row r="51" spans="1:9" x14ac:dyDescent="0.2">
      <c r="A51" s="254" t="s">
        <v>207</v>
      </c>
      <c r="B51" s="254"/>
      <c r="C51" s="254"/>
      <c r="D51" s="254"/>
      <c r="E51" s="254"/>
      <c r="F51" s="254"/>
      <c r="G51" s="59">
        <v>45</v>
      </c>
      <c r="H51" s="69">
        <v>1227995</v>
      </c>
      <c r="I51" s="69">
        <v>913291</v>
      </c>
    </row>
    <row r="52" spans="1:9" x14ac:dyDescent="0.2">
      <c r="A52" s="254" t="s">
        <v>208</v>
      </c>
      <c r="B52" s="254"/>
      <c r="C52" s="254"/>
      <c r="D52" s="254"/>
      <c r="E52" s="254"/>
      <c r="F52" s="254"/>
      <c r="G52" s="59">
        <v>46</v>
      </c>
      <c r="H52" s="69">
        <v>437140</v>
      </c>
      <c r="I52" s="69">
        <v>366908</v>
      </c>
    </row>
    <row r="53" spans="1:9" x14ac:dyDescent="0.2">
      <c r="A53" s="254" t="s">
        <v>209</v>
      </c>
      <c r="B53" s="254"/>
      <c r="C53" s="254"/>
      <c r="D53" s="254"/>
      <c r="E53" s="254"/>
      <c r="F53" s="254"/>
      <c r="G53" s="59">
        <v>47</v>
      </c>
      <c r="H53" s="69">
        <v>0</v>
      </c>
      <c r="I53" s="69">
        <v>0</v>
      </c>
    </row>
    <row r="54" spans="1:9" x14ac:dyDescent="0.2">
      <c r="A54" s="254" t="s">
        <v>210</v>
      </c>
      <c r="B54" s="254"/>
      <c r="C54" s="254"/>
      <c r="D54" s="254"/>
      <c r="E54" s="254"/>
      <c r="F54" s="254"/>
      <c r="G54" s="59">
        <v>48</v>
      </c>
      <c r="H54" s="69">
        <v>7242</v>
      </c>
      <c r="I54" s="69">
        <v>1453509</v>
      </c>
    </row>
    <row r="55" spans="1:9" ht="30.6" customHeight="1" x14ac:dyDescent="0.2">
      <c r="A55" s="250" t="s">
        <v>211</v>
      </c>
      <c r="B55" s="250"/>
      <c r="C55" s="250"/>
      <c r="D55" s="250"/>
      <c r="E55" s="250"/>
      <c r="F55" s="250"/>
      <c r="G55" s="59">
        <v>49</v>
      </c>
      <c r="H55" s="69">
        <v>32874871</v>
      </c>
      <c r="I55" s="69">
        <v>43808996</v>
      </c>
    </row>
    <row r="56" spans="1:9" x14ac:dyDescent="0.2">
      <c r="A56" s="250" t="s">
        <v>212</v>
      </c>
      <c r="B56" s="250"/>
      <c r="C56" s="250"/>
      <c r="D56" s="250"/>
      <c r="E56" s="250"/>
      <c r="F56" s="250"/>
      <c r="G56" s="59">
        <v>50</v>
      </c>
      <c r="H56" s="69">
        <v>1305317</v>
      </c>
      <c r="I56" s="69">
        <v>1204351</v>
      </c>
    </row>
    <row r="57" spans="1:9" ht="28.9" customHeight="1" x14ac:dyDescent="0.2">
      <c r="A57" s="250" t="s">
        <v>213</v>
      </c>
      <c r="B57" s="250"/>
      <c r="C57" s="250"/>
      <c r="D57" s="250"/>
      <c r="E57" s="250"/>
      <c r="F57" s="250"/>
      <c r="G57" s="59">
        <v>51</v>
      </c>
      <c r="H57" s="69">
        <v>0</v>
      </c>
      <c r="I57" s="69">
        <v>0</v>
      </c>
    </row>
    <row r="58" spans="1:9" x14ac:dyDescent="0.2">
      <c r="A58" s="250" t="s">
        <v>214</v>
      </c>
      <c r="B58" s="250"/>
      <c r="C58" s="250"/>
      <c r="D58" s="250"/>
      <c r="E58" s="250"/>
      <c r="F58" s="250"/>
      <c r="G58" s="59">
        <v>52</v>
      </c>
      <c r="H58" s="69">
        <v>6581</v>
      </c>
      <c r="I58" s="69">
        <v>41029</v>
      </c>
    </row>
    <row r="59" spans="1:9" x14ac:dyDescent="0.2">
      <c r="A59" s="234" t="s">
        <v>215</v>
      </c>
      <c r="B59" s="234"/>
      <c r="C59" s="234"/>
      <c r="D59" s="234"/>
      <c r="E59" s="234"/>
      <c r="F59" s="234"/>
      <c r="G59" s="60">
        <v>53</v>
      </c>
      <c r="H59" s="70">
        <f>H7+H36+H55+H56</f>
        <v>1105668433</v>
      </c>
      <c r="I59" s="70">
        <f>I7+I36+I55+I56</f>
        <v>1389092867</v>
      </c>
    </row>
    <row r="60" spans="1:9" x14ac:dyDescent="0.2">
      <c r="A60" s="234" t="s">
        <v>216</v>
      </c>
      <c r="B60" s="234"/>
      <c r="C60" s="234"/>
      <c r="D60" s="234"/>
      <c r="E60" s="234"/>
      <c r="F60" s="234"/>
      <c r="G60" s="60">
        <v>54</v>
      </c>
      <c r="H60" s="70">
        <f>H13+H47+H57+H58</f>
        <v>911807777</v>
      </c>
      <c r="I60" s="70">
        <f>I13+I47+I57+I58</f>
        <v>1130191921</v>
      </c>
    </row>
    <row r="61" spans="1:9" x14ac:dyDescent="0.2">
      <c r="A61" s="234" t="s">
        <v>217</v>
      </c>
      <c r="B61" s="234"/>
      <c r="C61" s="234"/>
      <c r="D61" s="234"/>
      <c r="E61" s="234"/>
      <c r="F61" s="234"/>
      <c r="G61" s="60">
        <v>55</v>
      </c>
      <c r="H61" s="70">
        <f>H59-H60</f>
        <v>193860656</v>
      </c>
      <c r="I61" s="70">
        <f>I59-I60</f>
        <v>258900946</v>
      </c>
    </row>
    <row r="62" spans="1:9" x14ac:dyDescent="0.2">
      <c r="A62" s="261" t="s">
        <v>218</v>
      </c>
      <c r="B62" s="261"/>
      <c r="C62" s="261"/>
      <c r="D62" s="261"/>
      <c r="E62" s="261"/>
      <c r="F62" s="261"/>
      <c r="G62" s="60">
        <v>56</v>
      </c>
      <c r="H62" s="70">
        <f>+IF((H59-H60)&gt;0,(H59-H60),0)</f>
        <v>193860656</v>
      </c>
      <c r="I62" s="70">
        <f>+IF((I59-I60)&gt;0,(I59-I60),0)</f>
        <v>258900946</v>
      </c>
    </row>
    <row r="63" spans="1:9" x14ac:dyDescent="0.2">
      <c r="A63" s="261" t="s">
        <v>219</v>
      </c>
      <c r="B63" s="261"/>
      <c r="C63" s="261"/>
      <c r="D63" s="261"/>
      <c r="E63" s="261"/>
      <c r="F63" s="261"/>
      <c r="G63" s="60">
        <v>57</v>
      </c>
      <c r="H63" s="70">
        <f>+IF((H59-H60)&lt;0,(H59-H60),0)</f>
        <v>0</v>
      </c>
      <c r="I63" s="70">
        <f>+IF((I59-I60)&lt;0,(I59-I60),0)</f>
        <v>0</v>
      </c>
    </row>
    <row r="64" spans="1:9" x14ac:dyDescent="0.2">
      <c r="A64" s="250" t="s">
        <v>220</v>
      </c>
      <c r="B64" s="250"/>
      <c r="C64" s="250"/>
      <c r="D64" s="250"/>
      <c r="E64" s="250"/>
      <c r="F64" s="250"/>
      <c r="G64" s="59">
        <v>58</v>
      </c>
      <c r="H64" s="69">
        <v>29507409</v>
      </c>
      <c r="I64" s="69">
        <v>36472959</v>
      </c>
    </row>
    <row r="65" spans="1:9" x14ac:dyDescent="0.2">
      <c r="A65" s="234" t="s">
        <v>221</v>
      </c>
      <c r="B65" s="234"/>
      <c r="C65" s="234"/>
      <c r="D65" s="234"/>
      <c r="E65" s="234"/>
      <c r="F65" s="234"/>
      <c r="G65" s="60">
        <v>59</v>
      </c>
      <c r="H65" s="70">
        <f>H61-H64</f>
        <v>164353247</v>
      </c>
      <c r="I65" s="70">
        <f>I61-I64</f>
        <v>222427987</v>
      </c>
    </row>
    <row r="66" spans="1:9" x14ac:dyDescent="0.2">
      <c r="A66" s="261" t="s">
        <v>222</v>
      </c>
      <c r="B66" s="261"/>
      <c r="C66" s="261"/>
      <c r="D66" s="261"/>
      <c r="E66" s="261"/>
      <c r="F66" s="261"/>
      <c r="G66" s="60">
        <v>60</v>
      </c>
      <c r="H66" s="70">
        <f>+IF((H61-H64)&gt;0,(H61-H64),0)</f>
        <v>164353247</v>
      </c>
      <c r="I66" s="70">
        <f>+IF((I61-I64)&gt;0,(I61-I64),0)</f>
        <v>222427987</v>
      </c>
    </row>
    <row r="67" spans="1:9" x14ac:dyDescent="0.2">
      <c r="A67" s="261" t="s">
        <v>223</v>
      </c>
      <c r="B67" s="261"/>
      <c r="C67" s="261"/>
      <c r="D67" s="261"/>
      <c r="E67" s="261"/>
      <c r="F67" s="261"/>
      <c r="G67" s="60">
        <v>61</v>
      </c>
      <c r="H67" s="70">
        <f>+IF((H61-H64)&lt;0,(H61-H64),0)</f>
        <v>0</v>
      </c>
      <c r="I67" s="70">
        <f>+IF((I61-I64)&lt;0,(I61-I64),0)</f>
        <v>0</v>
      </c>
    </row>
    <row r="68" spans="1:9" x14ac:dyDescent="0.2">
      <c r="A68" s="252" t="s">
        <v>224</v>
      </c>
      <c r="B68" s="252"/>
      <c r="C68" s="252"/>
      <c r="D68" s="252"/>
      <c r="E68" s="252"/>
      <c r="F68" s="252"/>
      <c r="G68" s="262"/>
      <c r="H68" s="262"/>
      <c r="I68" s="262"/>
    </row>
    <row r="69" spans="1:9" ht="25.9" customHeight="1" x14ac:dyDescent="0.2">
      <c r="A69" s="234" t="s">
        <v>225</v>
      </c>
      <c r="B69" s="234"/>
      <c r="C69" s="234"/>
      <c r="D69" s="234"/>
      <c r="E69" s="234"/>
      <c r="F69" s="234"/>
      <c r="G69" s="60">
        <v>62</v>
      </c>
      <c r="H69" s="70">
        <f>H70-H71</f>
        <v>0</v>
      </c>
      <c r="I69" s="70">
        <f>I70-I71</f>
        <v>0</v>
      </c>
    </row>
    <row r="70" spans="1:9" x14ac:dyDescent="0.2">
      <c r="A70" s="254" t="s">
        <v>226</v>
      </c>
      <c r="B70" s="254"/>
      <c r="C70" s="254"/>
      <c r="D70" s="254"/>
      <c r="E70" s="254"/>
      <c r="F70" s="254"/>
      <c r="G70" s="59">
        <v>63</v>
      </c>
      <c r="H70" s="69">
        <v>0</v>
      </c>
      <c r="I70" s="69">
        <v>0</v>
      </c>
    </row>
    <row r="71" spans="1:9" x14ac:dyDescent="0.2">
      <c r="A71" s="254" t="s">
        <v>227</v>
      </c>
      <c r="B71" s="254"/>
      <c r="C71" s="254"/>
      <c r="D71" s="254"/>
      <c r="E71" s="254"/>
      <c r="F71" s="254"/>
      <c r="G71" s="59">
        <v>64</v>
      </c>
      <c r="H71" s="69">
        <v>0</v>
      </c>
      <c r="I71" s="69">
        <v>0</v>
      </c>
    </row>
    <row r="72" spans="1:9" x14ac:dyDescent="0.2">
      <c r="A72" s="250" t="s">
        <v>228</v>
      </c>
      <c r="B72" s="250"/>
      <c r="C72" s="250"/>
      <c r="D72" s="250"/>
      <c r="E72" s="250"/>
      <c r="F72" s="250"/>
      <c r="G72" s="59">
        <v>65</v>
      </c>
      <c r="H72" s="69">
        <v>0</v>
      </c>
      <c r="I72" s="69">
        <v>0</v>
      </c>
    </row>
    <row r="73" spans="1:9" x14ac:dyDescent="0.2">
      <c r="A73" s="261" t="s">
        <v>229</v>
      </c>
      <c r="B73" s="261"/>
      <c r="C73" s="261"/>
      <c r="D73" s="261"/>
      <c r="E73" s="261"/>
      <c r="F73" s="261"/>
      <c r="G73" s="60">
        <v>66</v>
      </c>
      <c r="H73" s="73">
        <v>0</v>
      </c>
      <c r="I73" s="73">
        <v>0</v>
      </c>
    </row>
    <row r="74" spans="1:9" x14ac:dyDescent="0.2">
      <c r="A74" s="261" t="s">
        <v>230</v>
      </c>
      <c r="B74" s="261"/>
      <c r="C74" s="261"/>
      <c r="D74" s="261"/>
      <c r="E74" s="261"/>
      <c r="F74" s="261"/>
      <c r="G74" s="60">
        <v>67</v>
      </c>
      <c r="H74" s="73">
        <v>0</v>
      </c>
      <c r="I74" s="73">
        <v>0</v>
      </c>
    </row>
    <row r="75" spans="1:9" x14ac:dyDescent="0.2">
      <c r="A75" s="252" t="s">
        <v>231</v>
      </c>
      <c r="B75" s="252"/>
      <c r="C75" s="252"/>
      <c r="D75" s="252"/>
      <c r="E75" s="252"/>
      <c r="F75" s="252"/>
      <c r="G75" s="262"/>
      <c r="H75" s="262"/>
      <c r="I75" s="262"/>
    </row>
    <row r="76" spans="1:9" x14ac:dyDescent="0.2">
      <c r="A76" s="234" t="s">
        <v>232</v>
      </c>
      <c r="B76" s="234"/>
      <c r="C76" s="234"/>
      <c r="D76" s="234"/>
      <c r="E76" s="234"/>
      <c r="F76" s="234"/>
      <c r="G76" s="60">
        <v>68</v>
      </c>
      <c r="H76" s="73">
        <v>0</v>
      </c>
      <c r="I76" s="73">
        <v>0</v>
      </c>
    </row>
    <row r="77" spans="1:9" x14ac:dyDescent="0.2">
      <c r="A77" s="273" t="s">
        <v>233</v>
      </c>
      <c r="B77" s="273"/>
      <c r="C77" s="273"/>
      <c r="D77" s="273"/>
      <c r="E77" s="273"/>
      <c r="F77" s="273"/>
      <c r="G77" s="64">
        <v>69</v>
      </c>
      <c r="H77" s="74">
        <v>0</v>
      </c>
      <c r="I77" s="74">
        <v>0</v>
      </c>
    </row>
    <row r="78" spans="1:9" x14ac:dyDescent="0.2">
      <c r="A78" s="273" t="s">
        <v>234</v>
      </c>
      <c r="B78" s="273"/>
      <c r="C78" s="273"/>
      <c r="D78" s="273"/>
      <c r="E78" s="273"/>
      <c r="F78" s="273"/>
      <c r="G78" s="64">
        <v>70</v>
      </c>
      <c r="H78" s="74">
        <v>0</v>
      </c>
      <c r="I78" s="74">
        <v>0</v>
      </c>
    </row>
    <row r="79" spans="1:9" x14ac:dyDescent="0.2">
      <c r="A79" s="234" t="s">
        <v>235</v>
      </c>
      <c r="B79" s="234"/>
      <c r="C79" s="234"/>
      <c r="D79" s="234"/>
      <c r="E79" s="234"/>
      <c r="F79" s="234"/>
      <c r="G79" s="60">
        <v>71</v>
      </c>
      <c r="H79" s="73">
        <v>0</v>
      </c>
      <c r="I79" s="73">
        <v>0</v>
      </c>
    </row>
    <row r="80" spans="1:9" x14ac:dyDescent="0.2">
      <c r="A80" s="234" t="s">
        <v>236</v>
      </c>
      <c r="B80" s="234"/>
      <c r="C80" s="234"/>
      <c r="D80" s="234"/>
      <c r="E80" s="234"/>
      <c r="F80" s="234"/>
      <c r="G80" s="60">
        <v>72</v>
      </c>
      <c r="H80" s="73">
        <v>0</v>
      </c>
      <c r="I80" s="73">
        <v>0</v>
      </c>
    </row>
    <row r="81" spans="1:9" x14ac:dyDescent="0.2">
      <c r="A81" s="261" t="s">
        <v>237</v>
      </c>
      <c r="B81" s="261"/>
      <c r="C81" s="261"/>
      <c r="D81" s="261"/>
      <c r="E81" s="261"/>
      <c r="F81" s="261"/>
      <c r="G81" s="60">
        <v>73</v>
      </c>
      <c r="H81" s="73">
        <v>0</v>
      </c>
      <c r="I81" s="73">
        <v>0</v>
      </c>
    </row>
    <row r="82" spans="1:9" x14ac:dyDescent="0.2">
      <c r="A82" s="261" t="s">
        <v>238</v>
      </c>
      <c r="B82" s="261"/>
      <c r="C82" s="261"/>
      <c r="D82" s="261"/>
      <c r="E82" s="261"/>
      <c r="F82" s="261"/>
      <c r="G82" s="60">
        <v>74</v>
      </c>
      <c r="H82" s="73">
        <v>0</v>
      </c>
      <c r="I82" s="73">
        <v>0</v>
      </c>
    </row>
    <row r="83" spans="1:9" x14ac:dyDescent="0.2">
      <c r="A83" s="252" t="s">
        <v>239</v>
      </c>
      <c r="B83" s="252"/>
      <c r="C83" s="252"/>
      <c r="D83" s="252"/>
      <c r="E83" s="252"/>
      <c r="F83" s="252"/>
      <c r="G83" s="262"/>
      <c r="H83" s="262"/>
      <c r="I83" s="262"/>
    </row>
    <row r="84" spans="1:9" x14ac:dyDescent="0.2">
      <c r="A84" s="263" t="s">
        <v>240</v>
      </c>
      <c r="B84" s="263"/>
      <c r="C84" s="263"/>
      <c r="D84" s="263"/>
      <c r="E84" s="263"/>
      <c r="F84" s="263"/>
      <c r="G84" s="60">
        <v>75</v>
      </c>
      <c r="H84" s="75">
        <f>H85+H86</f>
        <v>164353247</v>
      </c>
      <c r="I84" s="75">
        <f>I85+I86</f>
        <v>222427987</v>
      </c>
    </row>
    <row r="85" spans="1:9" x14ac:dyDescent="0.2">
      <c r="A85" s="264" t="s">
        <v>241</v>
      </c>
      <c r="B85" s="264"/>
      <c r="C85" s="264"/>
      <c r="D85" s="264"/>
      <c r="E85" s="264"/>
      <c r="F85" s="264"/>
      <c r="G85" s="59">
        <v>76</v>
      </c>
      <c r="H85" s="76">
        <v>102600368</v>
      </c>
      <c r="I85" s="76">
        <v>146860849</v>
      </c>
    </row>
    <row r="86" spans="1:9" x14ac:dyDescent="0.2">
      <c r="A86" s="264" t="s">
        <v>242</v>
      </c>
      <c r="B86" s="264"/>
      <c r="C86" s="264"/>
      <c r="D86" s="264"/>
      <c r="E86" s="264"/>
      <c r="F86" s="264"/>
      <c r="G86" s="59">
        <v>77</v>
      </c>
      <c r="H86" s="76">
        <v>61752879</v>
      </c>
      <c r="I86" s="76">
        <v>75567138</v>
      </c>
    </row>
    <row r="87" spans="1:9" x14ac:dyDescent="0.2">
      <c r="A87" s="270" t="s">
        <v>243</v>
      </c>
      <c r="B87" s="270"/>
      <c r="C87" s="270"/>
      <c r="D87" s="270"/>
      <c r="E87" s="270"/>
      <c r="F87" s="270"/>
      <c r="G87" s="271"/>
      <c r="H87" s="271"/>
      <c r="I87" s="271"/>
    </row>
    <row r="88" spans="1:9" x14ac:dyDescent="0.2">
      <c r="A88" s="272" t="s">
        <v>244</v>
      </c>
      <c r="B88" s="272"/>
      <c r="C88" s="272"/>
      <c r="D88" s="272"/>
      <c r="E88" s="272"/>
      <c r="F88" s="272"/>
      <c r="G88" s="59">
        <v>78</v>
      </c>
      <c r="H88" s="76">
        <v>164353247</v>
      </c>
      <c r="I88" s="76">
        <v>222427987</v>
      </c>
    </row>
    <row r="89" spans="1:9" ht="29.25" customHeight="1" x14ac:dyDescent="0.2">
      <c r="A89" s="269" t="s">
        <v>245</v>
      </c>
      <c r="B89" s="269"/>
      <c r="C89" s="269"/>
      <c r="D89" s="269"/>
      <c r="E89" s="269"/>
      <c r="F89" s="269"/>
      <c r="G89" s="60">
        <v>79</v>
      </c>
      <c r="H89" s="75">
        <f>H90+H97</f>
        <v>437875</v>
      </c>
      <c r="I89" s="75">
        <f>I90+I97</f>
        <v>558267</v>
      </c>
    </row>
    <row r="90" spans="1:9" ht="24.6" customHeight="1" x14ac:dyDescent="0.2">
      <c r="A90" s="265" t="s">
        <v>246</v>
      </c>
      <c r="B90" s="265"/>
      <c r="C90" s="265"/>
      <c r="D90" s="265"/>
      <c r="E90" s="265"/>
      <c r="F90" s="265"/>
      <c r="G90" s="60">
        <v>80</v>
      </c>
      <c r="H90" s="75">
        <f>SUM(H91:H95)</f>
        <v>0</v>
      </c>
      <c r="I90" s="75">
        <f>SUM(I91:I95)</f>
        <v>818508</v>
      </c>
    </row>
    <row r="91" spans="1:9" ht="24.6" customHeight="1" x14ac:dyDescent="0.2">
      <c r="A91" s="254" t="s">
        <v>247</v>
      </c>
      <c r="B91" s="254"/>
      <c r="C91" s="254"/>
      <c r="D91" s="254"/>
      <c r="E91" s="254"/>
      <c r="F91" s="254"/>
      <c r="G91" s="60">
        <v>81</v>
      </c>
      <c r="H91" s="76">
        <v>0</v>
      </c>
      <c r="I91" s="76">
        <v>0</v>
      </c>
    </row>
    <row r="92" spans="1:9" ht="39" customHeight="1" x14ac:dyDescent="0.2">
      <c r="A92" s="254" t="s">
        <v>248</v>
      </c>
      <c r="B92" s="254"/>
      <c r="C92" s="254"/>
      <c r="D92" s="254"/>
      <c r="E92" s="254"/>
      <c r="F92" s="254"/>
      <c r="G92" s="60">
        <v>82</v>
      </c>
      <c r="H92" s="76">
        <v>0</v>
      </c>
      <c r="I92" s="76">
        <v>818508</v>
      </c>
    </row>
    <row r="93" spans="1:9" ht="44.25" customHeight="1" x14ac:dyDescent="0.2">
      <c r="A93" s="254" t="s">
        <v>249</v>
      </c>
      <c r="B93" s="254"/>
      <c r="C93" s="254"/>
      <c r="D93" s="254"/>
      <c r="E93" s="254"/>
      <c r="F93" s="254"/>
      <c r="G93" s="60">
        <v>83</v>
      </c>
      <c r="H93" s="76">
        <v>0</v>
      </c>
      <c r="I93" s="76">
        <v>0</v>
      </c>
    </row>
    <row r="94" spans="1:9" ht="16.5" customHeight="1" x14ac:dyDescent="0.2">
      <c r="A94" s="254" t="s">
        <v>250</v>
      </c>
      <c r="B94" s="254"/>
      <c r="C94" s="254"/>
      <c r="D94" s="254"/>
      <c r="E94" s="254"/>
      <c r="F94" s="254"/>
      <c r="G94" s="60">
        <v>84</v>
      </c>
      <c r="H94" s="76">
        <v>0</v>
      </c>
      <c r="I94" s="76">
        <v>0</v>
      </c>
    </row>
    <row r="95" spans="1:9" ht="13.5" customHeight="1" x14ac:dyDescent="0.2">
      <c r="A95" s="254" t="s">
        <v>251</v>
      </c>
      <c r="B95" s="254"/>
      <c r="C95" s="254"/>
      <c r="D95" s="254"/>
      <c r="E95" s="254"/>
      <c r="F95" s="254"/>
      <c r="G95" s="60">
        <v>85</v>
      </c>
      <c r="H95" s="76">
        <v>0</v>
      </c>
      <c r="I95" s="76">
        <v>0</v>
      </c>
    </row>
    <row r="96" spans="1:9" ht="24.6" customHeight="1" x14ac:dyDescent="0.2">
      <c r="A96" s="254" t="s">
        <v>252</v>
      </c>
      <c r="B96" s="254"/>
      <c r="C96" s="254"/>
      <c r="D96" s="254"/>
      <c r="E96" s="254"/>
      <c r="F96" s="254"/>
      <c r="G96" s="60">
        <v>86</v>
      </c>
      <c r="H96" s="76">
        <v>0</v>
      </c>
      <c r="I96" s="76">
        <v>0</v>
      </c>
    </row>
    <row r="97" spans="1:9" ht="24.6" customHeight="1" x14ac:dyDescent="0.2">
      <c r="A97" s="265" t="s">
        <v>440</v>
      </c>
      <c r="B97" s="265"/>
      <c r="C97" s="265"/>
      <c r="D97" s="265"/>
      <c r="E97" s="265"/>
      <c r="F97" s="265"/>
      <c r="G97" s="60">
        <v>87</v>
      </c>
      <c r="H97" s="75">
        <f>SUM(H98:H106)</f>
        <v>437875</v>
      </c>
      <c r="I97" s="75">
        <f>SUM(I98:I106)</f>
        <v>-260241</v>
      </c>
    </row>
    <row r="98" spans="1:9" x14ac:dyDescent="0.2">
      <c r="A98" s="254" t="s">
        <v>253</v>
      </c>
      <c r="B98" s="254"/>
      <c r="C98" s="254"/>
      <c r="D98" s="254"/>
      <c r="E98" s="254"/>
      <c r="F98" s="254"/>
      <c r="G98" s="59">
        <v>88</v>
      </c>
      <c r="H98" s="76">
        <v>437875</v>
      </c>
      <c r="I98" s="76">
        <v>-260241</v>
      </c>
    </row>
    <row r="99" spans="1:9" ht="35.25" customHeight="1" x14ac:dyDescent="0.2">
      <c r="A99" s="254" t="s">
        <v>431</v>
      </c>
      <c r="B99" s="254"/>
      <c r="C99" s="254"/>
      <c r="D99" s="254"/>
      <c r="E99" s="254"/>
      <c r="F99" s="254"/>
      <c r="G99" s="59">
        <v>89</v>
      </c>
      <c r="H99" s="76">
        <v>0</v>
      </c>
      <c r="I99" s="76">
        <v>0</v>
      </c>
    </row>
    <row r="100" spans="1:9" ht="35.25" customHeight="1" x14ac:dyDescent="0.2">
      <c r="A100" s="254" t="s">
        <v>432</v>
      </c>
      <c r="B100" s="254"/>
      <c r="C100" s="254"/>
      <c r="D100" s="254"/>
      <c r="E100" s="254"/>
      <c r="F100" s="254"/>
      <c r="G100" s="59">
        <v>90</v>
      </c>
      <c r="H100" s="76">
        <v>0</v>
      </c>
      <c r="I100" s="76">
        <v>0</v>
      </c>
    </row>
    <row r="101" spans="1:9" x14ac:dyDescent="0.2">
      <c r="A101" s="254" t="s">
        <v>433</v>
      </c>
      <c r="B101" s="254"/>
      <c r="C101" s="254"/>
      <c r="D101" s="254"/>
      <c r="E101" s="254"/>
      <c r="F101" s="254"/>
      <c r="G101" s="59">
        <v>91</v>
      </c>
      <c r="H101" s="76">
        <v>0</v>
      </c>
      <c r="I101" s="76">
        <v>0</v>
      </c>
    </row>
    <row r="102" spans="1:9" ht="33.75" customHeight="1" x14ac:dyDescent="0.2">
      <c r="A102" s="254" t="s">
        <v>434</v>
      </c>
      <c r="B102" s="254"/>
      <c r="C102" s="254"/>
      <c r="D102" s="254"/>
      <c r="E102" s="254"/>
      <c r="F102" s="254"/>
      <c r="G102" s="59">
        <v>92</v>
      </c>
      <c r="H102" s="76">
        <v>0</v>
      </c>
      <c r="I102" s="76">
        <v>0</v>
      </c>
    </row>
    <row r="103" spans="1:9" ht="29.25" customHeight="1" x14ac:dyDescent="0.2">
      <c r="A103" s="254" t="s">
        <v>435</v>
      </c>
      <c r="B103" s="254"/>
      <c r="C103" s="254"/>
      <c r="D103" s="254"/>
      <c r="E103" s="254"/>
      <c r="F103" s="254"/>
      <c r="G103" s="59">
        <v>93</v>
      </c>
      <c r="H103" s="76">
        <v>0</v>
      </c>
      <c r="I103" s="76">
        <v>0</v>
      </c>
    </row>
    <row r="104" spans="1:9" x14ac:dyDescent="0.2">
      <c r="A104" s="254" t="s">
        <v>436</v>
      </c>
      <c r="B104" s="254"/>
      <c r="C104" s="254"/>
      <c r="D104" s="254"/>
      <c r="E104" s="254"/>
      <c r="F104" s="254"/>
      <c r="G104" s="59">
        <v>94</v>
      </c>
      <c r="H104" s="76">
        <v>0</v>
      </c>
      <c r="I104" s="76">
        <v>0</v>
      </c>
    </row>
    <row r="105" spans="1:9" ht="24.75" customHeight="1" x14ac:dyDescent="0.2">
      <c r="A105" s="254" t="s">
        <v>437</v>
      </c>
      <c r="B105" s="254"/>
      <c r="C105" s="254"/>
      <c r="D105" s="254"/>
      <c r="E105" s="254"/>
      <c r="F105" s="254"/>
      <c r="G105" s="59">
        <v>95</v>
      </c>
      <c r="H105" s="76">
        <v>0</v>
      </c>
      <c r="I105" s="76">
        <v>0</v>
      </c>
    </row>
    <row r="106" spans="1:9" ht="15.75" customHeight="1" x14ac:dyDescent="0.2">
      <c r="A106" s="254" t="s">
        <v>438</v>
      </c>
      <c r="B106" s="254"/>
      <c r="C106" s="254"/>
      <c r="D106" s="254"/>
      <c r="E106" s="254"/>
      <c r="F106" s="254"/>
      <c r="G106" s="59">
        <v>96</v>
      </c>
      <c r="H106" s="76">
        <v>0</v>
      </c>
      <c r="I106" s="76">
        <v>0</v>
      </c>
    </row>
    <row r="107" spans="1:9" ht="24.75" customHeight="1" x14ac:dyDescent="0.2">
      <c r="A107" s="254" t="s">
        <v>439</v>
      </c>
      <c r="B107" s="254"/>
      <c r="C107" s="254"/>
      <c r="D107" s="254"/>
      <c r="E107" s="254"/>
      <c r="F107" s="254"/>
      <c r="G107" s="59">
        <v>97</v>
      </c>
      <c r="H107" s="76">
        <v>0</v>
      </c>
      <c r="I107" s="76">
        <v>0</v>
      </c>
    </row>
    <row r="108" spans="1:9" ht="27.6" customHeight="1" x14ac:dyDescent="0.2">
      <c r="A108" s="269" t="s">
        <v>441</v>
      </c>
      <c r="B108" s="269"/>
      <c r="C108" s="269"/>
      <c r="D108" s="269"/>
      <c r="E108" s="269"/>
      <c r="F108" s="269"/>
      <c r="G108" s="60">
        <v>98</v>
      </c>
      <c r="H108" s="75">
        <f>H90+H97-H107-H96</f>
        <v>437875</v>
      </c>
      <c r="I108" s="75">
        <f>I90+I97-I107-I96</f>
        <v>558267</v>
      </c>
    </row>
    <row r="109" spans="1:9" ht="22.15" customHeight="1" x14ac:dyDescent="0.2">
      <c r="A109" s="269" t="s">
        <v>442</v>
      </c>
      <c r="B109" s="269"/>
      <c r="C109" s="269"/>
      <c r="D109" s="269"/>
      <c r="E109" s="269"/>
      <c r="F109" s="269"/>
      <c r="G109" s="60">
        <v>99</v>
      </c>
      <c r="H109" s="75">
        <f>H88+H108</f>
        <v>164791122</v>
      </c>
      <c r="I109" s="75">
        <f>I88+I108</f>
        <v>222986254</v>
      </c>
    </row>
    <row r="110" spans="1:9" x14ac:dyDescent="0.2">
      <c r="A110" s="252" t="s">
        <v>254</v>
      </c>
      <c r="B110" s="252"/>
      <c r="C110" s="252"/>
      <c r="D110" s="252"/>
      <c r="E110" s="252"/>
      <c r="F110" s="252"/>
      <c r="G110" s="262"/>
      <c r="H110" s="262"/>
      <c r="I110" s="262"/>
    </row>
    <row r="111" spans="1:9" ht="24.75" customHeight="1" x14ac:dyDescent="0.2">
      <c r="A111" s="263" t="s">
        <v>443</v>
      </c>
      <c r="B111" s="263"/>
      <c r="C111" s="263"/>
      <c r="D111" s="263"/>
      <c r="E111" s="263"/>
      <c r="F111" s="263"/>
      <c r="G111" s="60">
        <v>100</v>
      </c>
      <c r="H111" s="75">
        <f>H112+H113</f>
        <v>164791122</v>
      </c>
      <c r="I111" s="75">
        <f>I112+I113</f>
        <v>222986254</v>
      </c>
    </row>
    <row r="112" spans="1:9" x14ac:dyDescent="0.2">
      <c r="A112" s="264" t="s">
        <v>255</v>
      </c>
      <c r="B112" s="264"/>
      <c r="C112" s="264"/>
      <c r="D112" s="264"/>
      <c r="E112" s="264"/>
      <c r="F112" s="264"/>
      <c r="G112" s="59">
        <v>101</v>
      </c>
      <c r="H112" s="76">
        <v>102851911</v>
      </c>
      <c r="I112" s="76">
        <v>147129647</v>
      </c>
    </row>
    <row r="113" spans="1:9" x14ac:dyDescent="0.2">
      <c r="A113" s="264" t="s">
        <v>256</v>
      </c>
      <c r="B113" s="264"/>
      <c r="C113" s="264"/>
      <c r="D113" s="264"/>
      <c r="E113" s="264"/>
      <c r="F113" s="264"/>
      <c r="G113" s="59">
        <v>102</v>
      </c>
      <c r="H113" s="76">
        <v>61939211</v>
      </c>
      <c r="I113" s="76">
        <v>75856607</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9" zoomScale="110" zoomScaleNormal="100" workbookViewId="0">
      <selection activeCell="A52" sqref="A52:F52"/>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59" t="s">
        <v>257</v>
      </c>
      <c r="B1" s="274"/>
      <c r="C1" s="274"/>
      <c r="D1" s="274"/>
      <c r="E1" s="274"/>
      <c r="F1" s="274"/>
      <c r="G1" s="274"/>
      <c r="H1" s="274"/>
      <c r="I1" s="274"/>
    </row>
    <row r="2" spans="1:9" x14ac:dyDescent="0.2">
      <c r="A2" s="258" t="s">
        <v>480</v>
      </c>
      <c r="B2" s="239"/>
      <c r="C2" s="239"/>
      <c r="D2" s="239"/>
      <c r="E2" s="239"/>
      <c r="F2" s="239"/>
      <c r="G2" s="239"/>
      <c r="H2" s="239"/>
      <c r="I2" s="239"/>
    </row>
    <row r="3" spans="1:9" x14ac:dyDescent="0.2">
      <c r="A3" s="267" t="s">
        <v>41</v>
      </c>
      <c r="B3" s="277"/>
      <c r="C3" s="277"/>
      <c r="D3" s="277"/>
      <c r="E3" s="277"/>
      <c r="F3" s="277"/>
      <c r="G3" s="277"/>
      <c r="H3" s="277"/>
      <c r="I3" s="277"/>
    </row>
    <row r="4" spans="1:9" x14ac:dyDescent="0.2">
      <c r="A4" s="275" t="s">
        <v>479</v>
      </c>
      <c r="B4" s="242"/>
      <c r="C4" s="242"/>
      <c r="D4" s="242"/>
      <c r="E4" s="242"/>
      <c r="F4" s="242"/>
      <c r="G4" s="242"/>
      <c r="H4" s="242"/>
      <c r="I4" s="243"/>
    </row>
    <row r="5" spans="1:9" ht="22.5" x14ac:dyDescent="0.2">
      <c r="A5" s="255" t="s">
        <v>42</v>
      </c>
      <c r="B5" s="247"/>
      <c r="C5" s="247"/>
      <c r="D5" s="247"/>
      <c r="E5" s="247"/>
      <c r="F5" s="247"/>
      <c r="G5" s="65" t="s">
        <v>258</v>
      </c>
      <c r="H5" s="62" t="s">
        <v>161</v>
      </c>
      <c r="I5" s="62" t="s">
        <v>162</v>
      </c>
    </row>
    <row r="6" spans="1:9" x14ac:dyDescent="0.2">
      <c r="A6" s="278">
        <v>1</v>
      </c>
      <c r="B6" s="247"/>
      <c r="C6" s="247"/>
      <c r="D6" s="247"/>
      <c r="E6" s="247"/>
      <c r="F6" s="247"/>
      <c r="G6" s="62">
        <v>2</v>
      </c>
      <c r="H6" s="62" t="s">
        <v>259</v>
      </c>
      <c r="I6" s="62" t="s">
        <v>260</v>
      </c>
    </row>
    <row r="7" spans="1:9" x14ac:dyDescent="0.2">
      <c r="A7" s="279" t="s">
        <v>261</v>
      </c>
      <c r="B7" s="279"/>
      <c r="C7" s="279"/>
      <c r="D7" s="279"/>
      <c r="E7" s="279"/>
      <c r="F7" s="279"/>
      <c r="G7" s="279"/>
      <c r="H7" s="279"/>
      <c r="I7" s="279"/>
    </row>
    <row r="8" spans="1:9" ht="12.75" customHeight="1" x14ac:dyDescent="0.2">
      <c r="A8" s="254" t="s">
        <v>262</v>
      </c>
      <c r="B8" s="254"/>
      <c r="C8" s="254"/>
      <c r="D8" s="254"/>
      <c r="E8" s="254"/>
      <c r="F8" s="254"/>
      <c r="G8" s="64">
        <v>1</v>
      </c>
      <c r="H8" s="77">
        <v>0</v>
      </c>
      <c r="I8" s="77">
        <v>0</v>
      </c>
    </row>
    <row r="9" spans="1:9" ht="12.75" customHeight="1" x14ac:dyDescent="0.2">
      <c r="A9" s="261" t="s">
        <v>263</v>
      </c>
      <c r="B9" s="261"/>
      <c r="C9" s="261"/>
      <c r="D9" s="261"/>
      <c r="E9" s="261"/>
      <c r="F9" s="261"/>
      <c r="G9" s="60">
        <v>2</v>
      </c>
      <c r="H9" s="78">
        <f>H10+H11+H12+H13+H14+H15+H16+H17</f>
        <v>0</v>
      </c>
      <c r="I9" s="78">
        <f>I10+I11+I12+I13+I14+I15+I16+I17</f>
        <v>0</v>
      </c>
    </row>
    <row r="10" spans="1:9" ht="12.75" customHeight="1" x14ac:dyDescent="0.2">
      <c r="A10" s="276" t="s">
        <v>264</v>
      </c>
      <c r="B10" s="276"/>
      <c r="C10" s="276"/>
      <c r="D10" s="276"/>
      <c r="E10" s="276"/>
      <c r="F10" s="276"/>
      <c r="G10" s="64">
        <v>3</v>
      </c>
      <c r="H10" s="77">
        <v>0</v>
      </c>
      <c r="I10" s="77">
        <v>0</v>
      </c>
    </row>
    <row r="11" spans="1:9" ht="31.15" customHeight="1" x14ac:dyDescent="0.2">
      <c r="A11" s="276" t="s">
        <v>265</v>
      </c>
      <c r="B11" s="276"/>
      <c r="C11" s="276"/>
      <c r="D11" s="276"/>
      <c r="E11" s="276"/>
      <c r="F11" s="276"/>
      <c r="G11" s="64">
        <v>4</v>
      </c>
      <c r="H11" s="77">
        <v>0</v>
      </c>
      <c r="I11" s="77">
        <v>0</v>
      </c>
    </row>
    <row r="12" spans="1:9" ht="28.15" customHeight="1" x14ac:dyDescent="0.2">
      <c r="A12" s="276" t="s">
        <v>266</v>
      </c>
      <c r="B12" s="276"/>
      <c r="C12" s="276"/>
      <c r="D12" s="276"/>
      <c r="E12" s="276"/>
      <c r="F12" s="276"/>
      <c r="G12" s="64">
        <v>5</v>
      </c>
      <c r="H12" s="77">
        <v>0</v>
      </c>
      <c r="I12" s="77">
        <v>0</v>
      </c>
    </row>
    <row r="13" spans="1:9" ht="12.75" customHeight="1" x14ac:dyDescent="0.2">
      <c r="A13" s="276" t="s">
        <v>267</v>
      </c>
      <c r="B13" s="276"/>
      <c r="C13" s="276"/>
      <c r="D13" s="276"/>
      <c r="E13" s="276"/>
      <c r="F13" s="276"/>
      <c r="G13" s="64">
        <v>6</v>
      </c>
      <c r="H13" s="77">
        <v>0</v>
      </c>
      <c r="I13" s="77">
        <v>0</v>
      </c>
    </row>
    <row r="14" spans="1:9" ht="12.75" customHeight="1" x14ac:dyDescent="0.2">
      <c r="A14" s="276" t="s">
        <v>268</v>
      </c>
      <c r="B14" s="276"/>
      <c r="C14" s="276"/>
      <c r="D14" s="276"/>
      <c r="E14" s="276"/>
      <c r="F14" s="276"/>
      <c r="G14" s="64">
        <v>7</v>
      </c>
      <c r="H14" s="77">
        <v>0</v>
      </c>
      <c r="I14" s="77">
        <v>0</v>
      </c>
    </row>
    <row r="15" spans="1:9" ht="12.75" customHeight="1" x14ac:dyDescent="0.2">
      <c r="A15" s="276" t="s">
        <v>269</v>
      </c>
      <c r="B15" s="276"/>
      <c r="C15" s="276"/>
      <c r="D15" s="276"/>
      <c r="E15" s="276"/>
      <c r="F15" s="276"/>
      <c r="G15" s="64">
        <v>8</v>
      </c>
      <c r="H15" s="77">
        <v>0</v>
      </c>
      <c r="I15" s="77">
        <v>0</v>
      </c>
    </row>
    <row r="16" spans="1:9" ht="12.75" customHeight="1" x14ac:dyDescent="0.2">
      <c r="A16" s="276" t="s">
        <v>270</v>
      </c>
      <c r="B16" s="276"/>
      <c r="C16" s="276"/>
      <c r="D16" s="276"/>
      <c r="E16" s="276"/>
      <c r="F16" s="276"/>
      <c r="G16" s="64">
        <v>9</v>
      </c>
      <c r="H16" s="77">
        <v>0</v>
      </c>
      <c r="I16" s="77">
        <v>0</v>
      </c>
    </row>
    <row r="17" spans="1:9" ht="27.6" customHeight="1" x14ac:dyDescent="0.2">
      <c r="A17" s="276" t="s">
        <v>271</v>
      </c>
      <c r="B17" s="276"/>
      <c r="C17" s="276"/>
      <c r="D17" s="276"/>
      <c r="E17" s="276"/>
      <c r="F17" s="276"/>
      <c r="G17" s="64">
        <v>10</v>
      </c>
      <c r="H17" s="77">
        <v>0</v>
      </c>
      <c r="I17" s="77">
        <v>0</v>
      </c>
    </row>
    <row r="18" spans="1:9" ht="29.45" customHeight="1" x14ac:dyDescent="0.2">
      <c r="A18" s="269" t="s">
        <v>272</v>
      </c>
      <c r="B18" s="269"/>
      <c r="C18" s="269"/>
      <c r="D18" s="269"/>
      <c r="E18" s="269"/>
      <c r="F18" s="269"/>
      <c r="G18" s="60">
        <v>11</v>
      </c>
      <c r="H18" s="78">
        <f>H8+H9</f>
        <v>0</v>
      </c>
      <c r="I18" s="78">
        <f>I8+I9</f>
        <v>0</v>
      </c>
    </row>
    <row r="19" spans="1:9" ht="12.75" customHeight="1" x14ac:dyDescent="0.2">
      <c r="A19" s="261" t="s">
        <v>273</v>
      </c>
      <c r="B19" s="261"/>
      <c r="C19" s="261"/>
      <c r="D19" s="261"/>
      <c r="E19" s="261"/>
      <c r="F19" s="261"/>
      <c r="G19" s="60">
        <v>12</v>
      </c>
      <c r="H19" s="78">
        <f>H20+H21+H22+H23</f>
        <v>0</v>
      </c>
      <c r="I19" s="78">
        <f>I20+I21+I22+I23</f>
        <v>0</v>
      </c>
    </row>
    <row r="20" spans="1:9" ht="12.75" customHeight="1" x14ac:dyDescent="0.2">
      <c r="A20" s="276" t="s">
        <v>274</v>
      </c>
      <c r="B20" s="276"/>
      <c r="C20" s="276"/>
      <c r="D20" s="276"/>
      <c r="E20" s="276"/>
      <c r="F20" s="276"/>
      <c r="G20" s="64">
        <v>13</v>
      </c>
      <c r="H20" s="77">
        <v>0</v>
      </c>
      <c r="I20" s="77">
        <v>0</v>
      </c>
    </row>
    <row r="21" spans="1:9" ht="12.75" customHeight="1" x14ac:dyDescent="0.2">
      <c r="A21" s="276" t="s">
        <v>275</v>
      </c>
      <c r="B21" s="276"/>
      <c r="C21" s="276"/>
      <c r="D21" s="276"/>
      <c r="E21" s="276"/>
      <c r="F21" s="276"/>
      <c r="G21" s="64">
        <v>14</v>
      </c>
      <c r="H21" s="77">
        <v>0</v>
      </c>
      <c r="I21" s="77">
        <v>0</v>
      </c>
    </row>
    <row r="22" spans="1:9" ht="12.75" customHeight="1" x14ac:dyDescent="0.2">
      <c r="A22" s="276" t="s">
        <v>276</v>
      </c>
      <c r="B22" s="276"/>
      <c r="C22" s="276"/>
      <c r="D22" s="276"/>
      <c r="E22" s="276"/>
      <c r="F22" s="276"/>
      <c r="G22" s="64">
        <v>15</v>
      </c>
      <c r="H22" s="77">
        <v>0</v>
      </c>
      <c r="I22" s="77">
        <v>0</v>
      </c>
    </row>
    <row r="23" spans="1:9" ht="12.75" customHeight="1" x14ac:dyDescent="0.2">
      <c r="A23" s="276" t="s">
        <v>277</v>
      </c>
      <c r="B23" s="276"/>
      <c r="C23" s="276"/>
      <c r="D23" s="276"/>
      <c r="E23" s="276"/>
      <c r="F23" s="276"/>
      <c r="G23" s="64">
        <v>16</v>
      </c>
      <c r="H23" s="77">
        <v>0</v>
      </c>
      <c r="I23" s="77">
        <v>0</v>
      </c>
    </row>
    <row r="24" spans="1:9" ht="12.75" customHeight="1" x14ac:dyDescent="0.2">
      <c r="A24" s="269" t="s">
        <v>278</v>
      </c>
      <c r="B24" s="269"/>
      <c r="C24" s="269"/>
      <c r="D24" s="269"/>
      <c r="E24" s="269"/>
      <c r="F24" s="269"/>
      <c r="G24" s="60">
        <v>17</v>
      </c>
      <c r="H24" s="78">
        <f>H18+H19</f>
        <v>0</v>
      </c>
      <c r="I24" s="78">
        <f>I18+I19</f>
        <v>0</v>
      </c>
    </row>
    <row r="25" spans="1:9" ht="12.75" customHeight="1" x14ac:dyDescent="0.2">
      <c r="A25" s="254" t="s">
        <v>279</v>
      </c>
      <c r="B25" s="254"/>
      <c r="C25" s="254"/>
      <c r="D25" s="254"/>
      <c r="E25" s="254"/>
      <c r="F25" s="254"/>
      <c r="G25" s="64">
        <v>18</v>
      </c>
      <c r="H25" s="77">
        <v>0</v>
      </c>
      <c r="I25" s="77">
        <v>0</v>
      </c>
    </row>
    <row r="26" spans="1:9" ht="12.75" customHeight="1" x14ac:dyDescent="0.2">
      <c r="A26" s="254" t="s">
        <v>280</v>
      </c>
      <c r="B26" s="254"/>
      <c r="C26" s="254"/>
      <c r="D26" s="254"/>
      <c r="E26" s="254"/>
      <c r="F26" s="254"/>
      <c r="G26" s="64">
        <v>19</v>
      </c>
      <c r="H26" s="77">
        <v>0</v>
      </c>
      <c r="I26" s="77">
        <v>0</v>
      </c>
    </row>
    <row r="27" spans="1:9" ht="28.9" customHeight="1" x14ac:dyDescent="0.2">
      <c r="A27" s="263" t="s">
        <v>281</v>
      </c>
      <c r="B27" s="263"/>
      <c r="C27" s="263"/>
      <c r="D27" s="263"/>
      <c r="E27" s="263"/>
      <c r="F27" s="263"/>
      <c r="G27" s="60">
        <v>20</v>
      </c>
      <c r="H27" s="78">
        <f>H24+H25+H26</f>
        <v>0</v>
      </c>
      <c r="I27" s="78">
        <f>I24+I25+I26</f>
        <v>0</v>
      </c>
    </row>
    <row r="28" spans="1:9" x14ac:dyDescent="0.2">
      <c r="A28" s="279" t="s">
        <v>282</v>
      </c>
      <c r="B28" s="279"/>
      <c r="C28" s="279"/>
      <c r="D28" s="279"/>
      <c r="E28" s="279"/>
      <c r="F28" s="279"/>
      <c r="G28" s="279"/>
      <c r="H28" s="279"/>
      <c r="I28" s="279"/>
    </row>
    <row r="29" spans="1:9" ht="23.45" customHeight="1" x14ac:dyDescent="0.2">
      <c r="A29" s="254" t="s">
        <v>283</v>
      </c>
      <c r="B29" s="254"/>
      <c r="C29" s="254"/>
      <c r="D29" s="254"/>
      <c r="E29" s="254"/>
      <c r="F29" s="254"/>
      <c r="G29" s="64">
        <v>21</v>
      </c>
      <c r="H29" s="76">
        <v>0</v>
      </c>
      <c r="I29" s="76">
        <v>0</v>
      </c>
    </row>
    <row r="30" spans="1:9" ht="12.75" customHeight="1" x14ac:dyDescent="0.2">
      <c r="A30" s="254" t="s">
        <v>284</v>
      </c>
      <c r="B30" s="254"/>
      <c r="C30" s="254"/>
      <c r="D30" s="254"/>
      <c r="E30" s="254"/>
      <c r="F30" s="254"/>
      <c r="G30" s="64">
        <v>22</v>
      </c>
      <c r="H30" s="76">
        <v>0</v>
      </c>
      <c r="I30" s="76">
        <v>0</v>
      </c>
    </row>
    <row r="31" spans="1:9" ht="12.75" customHeight="1" x14ac:dyDescent="0.2">
      <c r="A31" s="254" t="s">
        <v>285</v>
      </c>
      <c r="B31" s="254"/>
      <c r="C31" s="254"/>
      <c r="D31" s="254"/>
      <c r="E31" s="254"/>
      <c r="F31" s="254"/>
      <c r="G31" s="64">
        <v>23</v>
      </c>
      <c r="H31" s="76">
        <v>0</v>
      </c>
      <c r="I31" s="76">
        <v>0</v>
      </c>
    </row>
    <row r="32" spans="1:9" ht="12.75" customHeight="1" x14ac:dyDescent="0.2">
      <c r="A32" s="254" t="s">
        <v>286</v>
      </c>
      <c r="B32" s="254"/>
      <c r="C32" s="254"/>
      <c r="D32" s="254"/>
      <c r="E32" s="254"/>
      <c r="F32" s="254"/>
      <c r="G32" s="64">
        <v>24</v>
      </c>
      <c r="H32" s="76">
        <v>0</v>
      </c>
      <c r="I32" s="76">
        <v>0</v>
      </c>
    </row>
    <row r="33" spans="1:9" ht="12.75" customHeight="1" x14ac:dyDescent="0.2">
      <c r="A33" s="254" t="s">
        <v>287</v>
      </c>
      <c r="B33" s="254"/>
      <c r="C33" s="254"/>
      <c r="D33" s="254"/>
      <c r="E33" s="254"/>
      <c r="F33" s="254"/>
      <c r="G33" s="64">
        <v>25</v>
      </c>
      <c r="H33" s="76">
        <v>0</v>
      </c>
      <c r="I33" s="76">
        <v>0</v>
      </c>
    </row>
    <row r="34" spans="1:9" ht="12.75" customHeight="1" x14ac:dyDescent="0.2">
      <c r="A34" s="254" t="s">
        <v>288</v>
      </c>
      <c r="B34" s="254"/>
      <c r="C34" s="254"/>
      <c r="D34" s="254"/>
      <c r="E34" s="254"/>
      <c r="F34" s="254"/>
      <c r="G34" s="64">
        <v>26</v>
      </c>
      <c r="H34" s="76">
        <v>0</v>
      </c>
      <c r="I34" s="76">
        <v>0</v>
      </c>
    </row>
    <row r="35" spans="1:9" ht="27.6" customHeight="1" x14ac:dyDescent="0.2">
      <c r="A35" s="269" t="s">
        <v>289</v>
      </c>
      <c r="B35" s="269"/>
      <c r="C35" s="269"/>
      <c r="D35" s="269"/>
      <c r="E35" s="269"/>
      <c r="F35" s="269"/>
      <c r="G35" s="60">
        <v>27</v>
      </c>
      <c r="H35" s="75">
        <f>H29+H30+H31+H32+H33+H34</f>
        <v>0</v>
      </c>
      <c r="I35" s="75">
        <f>I29+I30+I31+I32+I33+I34</f>
        <v>0</v>
      </c>
    </row>
    <row r="36" spans="1:9" ht="26.45" customHeight="1" x14ac:dyDescent="0.2">
      <c r="A36" s="254" t="s">
        <v>290</v>
      </c>
      <c r="B36" s="254"/>
      <c r="C36" s="254"/>
      <c r="D36" s="254"/>
      <c r="E36" s="254"/>
      <c r="F36" s="254"/>
      <c r="G36" s="64">
        <v>28</v>
      </c>
      <c r="H36" s="76">
        <v>0</v>
      </c>
      <c r="I36" s="76">
        <v>0</v>
      </c>
    </row>
    <row r="37" spans="1:9" ht="12.75" customHeight="1" x14ac:dyDescent="0.2">
      <c r="A37" s="254" t="s">
        <v>291</v>
      </c>
      <c r="B37" s="254"/>
      <c r="C37" s="254"/>
      <c r="D37" s="254"/>
      <c r="E37" s="254"/>
      <c r="F37" s="254"/>
      <c r="G37" s="64">
        <v>29</v>
      </c>
      <c r="H37" s="76">
        <v>0</v>
      </c>
      <c r="I37" s="76">
        <v>0</v>
      </c>
    </row>
    <row r="38" spans="1:9" ht="12.75" customHeight="1" x14ac:dyDescent="0.2">
      <c r="A38" s="254" t="s">
        <v>292</v>
      </c>
      <c r="B38" s="254"/>
      <c r="C38" s="254"/>
      <c r="D38" s="254"/>
      <c r="E38" s="254"/>
      <c r="F38" s="254"/>
      <c r="G38" s="64">
        <v>30</v>
      </c>
      <c r="H38" s="76">
        <v>0</v>
      </c>
      <c r="I38" s="76">
        <v>0</v>
      </c>
    </row>
    <row r="39" spans="1:9" ht="12.75" customHeight="1" x14ac:dyDescent="0.2">
      <c r="A39" s="254" t="s">
        <v>293</v>
      </c>
      <c r="B39" s="254"/>
      <c r="C39" s="254"/>
      <c r="D39" s="254"/>
      <c r="E39" s="254"/>
      <c r="F39" s="254"/>
      <c r="G39" s="64">
        <v>31</v>
      </c>
      <c r="H39" s="76">
        <v>0</v>
      </c>
      <c r="I39" s="76">
        <v>0</v>
      </c>
    </row>
    <row r="40" spans="1:9" ht="12.75" customHeight="1" x14ac:dyDescent="0.2">
      <c r="A40" s="254" t="s">
        <v>294</v>
      </c>
      <c r="B40" s="254"/>
      <c r="C40" s="254"/>
      <c r="D40" s="254"/>
      <c r="E40" s="254"/>
      <c r="F40" s="254"/>
      <c r="G40" s="64">
        <v>32</v>
      </c>
      <c r="H40" s="76">
        <v>0</v>
      </c>
      <c r="I40" s="76">
        <v>0</v>
      </c>
    </row>
    <row r="41" spans="1:9" ht="22.9" customHeight="1" x14ac:dyDescent="0.2">
      <c r="A41" s="269" t="s">
        <v>295</v>
      </c>
      <c r="B41" s="269"/>
      <c r="C41" s="269"/>
      <c r="D41" s="269"/>
      <c r="E41" s="269"/>
      <c r="F41" s="269"/>
      <c r="G41" s="60">
        <v>33</v>
      </c>
      <c r="H41" s="75">
        <f>H36+H37+H38+H39+H40</f>
        <v>0</v>
      </c>
      <c r="I41" s="75">
        <f>I36+I37+I38+I39+I40</f>
        <v>0</v>
      </c>
    </row>
    <row r="42" spans="1:9" ht="30.6" customHeight="1" x14ac:dyDescent="0.2">
      <c r="A42" s="263" t="s">
        <v>296</v>
      </c>
      <c r="B42" s="263"/>
      <c r="C42" s="263"/>
      <c r="D42" s="263"/>
      <c r="E42" s="263"/>
      <c r="F42" s="263"/>
      <c r="G42" s="60">
        <v>34</v>
      </c>
      <c r="H42" s="75">
        <f>H35+H41</f>
        <v>0</v>
      </c>
      <c r="I42" s="75">
        <f>I35+I41</f>
        <v>0</v>
      </c>
    </row>
    <row r="43" spans="1:9" x14ac:dyDescent="0.2">
      <c r="A43" s="279" t="s">
        <v>297</v>
      </c>
      <c r="B43" s="279"/>
      <c r="C43" s="279"/>
      <c r="D43" s="279"/>
      <c r="E43" s="279"/>
      <c r="F43" s="279"/>
      <c r="G43" s="279"/>
      <c r="H43" s="279"/>
      <c r="I43" s="279"/>
    </row>
    <row r="44" spans="1:9" ht="12.75" customHeight="1" x14ac:dyDescent="0.2">
      <c r="A44" s="254" t="s">
        <v>298</v>
      </c>
      <c r="B44" s="254"/>
      <c r="C44" s="254"/>
      <c r="D44" s="254"/>
      <c r="E44" s="254"/>
      <c r="F44" s="254"/>
      <c r="G44" s="64">
        <v>35</v>
      </c>
      <c r="H44" s="76">
        <v>0</v>
      </c>
      <c r="I44" s="76">
        <v>0</v>
      </c>
    </row>
    <row r="45" spans="1:9" ht="27.6" customHeight="1" x14ac:dyDescent="0.2">
      <c r="A45" s="254" t="s">
        <v>299</v>
      </c>
      <c r="B45" s="254"/>
      <c r="C45" s="254"/>
      <c r="D45" s="254"/>
      <c r="E45" s="254"/>
      <c r="F45" s="254"/>
      <c r="G45" s="64">
        <v>36</v>
      </c>
      <c r="H45" s="76">
        <v>0</v>
      </c>
      <c r="I45" s="76">
        <v>0</v>
      </c>
    </row>
    <row r="46" spans="1:9" ht="12.75" customHeight="1" x14ac:dyDescent="0.2">
      <c r="A46" s="254" t="s">
        <v>300</v>
      </c>
      <c r="B46" s="254"/>
      <c r="C46" s="254"/>
      <c r="D46" s="254"/>
      <c r="E46" s="254"/>
      <c r="F46" s="254"/>
      <c r="G46" s="64">
        <v>37</v>
      </c>
      <c r="H46" s="76">
        <v>0</v>
      </c>
      <c r="I46" s="76">
        <v>0</v>
      </c>
    </row>
    <row r="47" spans="1:9" ht="12.75" customHeight="1" x14ac:dyDescent="0.2">
      <c r="A47" s="254" t="s">
        <v>301</v>
      </c>
      <c r="B47" s="254"/>
      <c r="C47" s="254"/>
      <c r="D47" s="254"/>
      <c r="E47" s="254"/>
      <c r="F47" s="254"/>
      <c r="G47" s="64">
        <v>38</v>
      </c>
      <c r="H47" s="76">
        <v>0</v>
      </c>
      <c r="I47" s="76">
        <v>0</v>
      </c>
    </row>
    <row r="48" spans="1:9" ht="25.9" customHeight="1" x14ac:dyDescent="0.2">
      <c r="A48" s="269" t="s">
        <v>302</v>
      </c>
      <c r="B48" s="269"/>
      <c r="C48" s="269"/>
      <c r="D48" s="269"/>
      <c r="E48" s="269"/>
      <c r="F48" s="269"/>
      <c r="G48" s="60">
        <v>39</v>
      </c>
      <c r="H48" s="75">
        <f>H44+H45+H46+H47</f>
        <v>0</v>
      </c>
      <c r="I48" s="75">
        <f>I44+I45+I46+I47</f>
        <v>0</v>
      </c>
    </row>
    <row r="49" spans="1:9" ht="24.6" customHeight="1" x14ac:dyDescent="0.2">
      <c r="A49" s="254" t="s">
        <v>303</v>
      </c>
      <c r="B49" s="254"/>
      <c r="C49" s="254"/>
      <c r="D49" s="254"/>
      <c r="E49" s="254"/>
      <c r="F49" s="254"/>
      <c r="G49" s="64">
        <v>40</v>
      </c>
      <c r="H49" s="76">
        <v>0</v>
      </c>
      <c r="I49" s="76">
        <v>0</v>
      </c>
    </row>
    <row r="50" spans="1:9" ht="12.75" customHeight="1" x14ac:dyDescent="0.2">
      <c r="A50" s="254" t="s">
        <v>304</v>
      </c>
      <c r="B50" s="254"/>
      <c r="C50" s="254"/>
      <c r="D50" s="254"/>
      <c r="E50" s="254"/>
      <c r="F50" s="254"/>
      <c r="G50" s="64">
        <v>41</v>
      </c>
      <c r="H50" s="76">
        <v>0</v>
      </c>
      <c r="I50" s="76">
        <v>0</v>
      </c>
    </row>
    <row r="51" spans="1:9" ht="12.75" customHeight="1" x14ac:dyDescent="0.2">
      <c r="A51" s="254" t="s">
        <v>305</v>
      </c>
      <c r="B51" s="254"/>
      <c r="C51" s="254"/>
      <c r="D51" s="254"/>
      <c r="E51" s="254"/>
      <c r="F51" s="254"/>
      <c r="G51" s="64">
        <v>42</v>
      </c>
      <c r="H51" s="76">
        <v>0</v>
      </c>
      <c r="I51" s="76">
        <v>0</v>
      </c>
    </row>
    <row r="52" spans="1:9" ht="26.45" customHeight="1" x14ac:dyDescent="0.2">
      <c r="A52" s="254" t="s">
        <v>306</v>
      </c>
      <c r="B52" s="254"/>
      <c r="C52" s="254"/>
      <c r="D52" s="254"/>
      <c r="E52" s="254"/>
      <c r="F52" s="254"/>
      <c r="G52" s="64">
        <v>43</v>
      </c>
      <c r="H52" s="76">
        <v>0</v>
      </c>
      <c r="I52" s="76">
        <v>0</v>
      </c>
    </row>
    <row r="53" spans="1:9" ht="12.75" customHeight="1" x14ac:dyDescent="0.2">
      <c r="A53" s="254" t="s">
        <v>307</v>
      </c>
      <c r="B53" s="254"/>
      <c r="C53" s="254"/>
      <c r="D53" s="254"/>
      <c r="E53" s="254"/>
      <c r="F53" s="254"/>
      <c r="G53" s="64">
        <v>44</v>
      </c>
      <c r="H53" s="76">
        <v>0</v>
      </c>
      <c r="I53" s="76">
        <v>0</v>
      </c>
    </row>
    <row r="54" spans="1:9" ht="27.6" customHeight="1" x14ac:dyDescent="0.2">
      <c r="A54" s="269" t="s">
        <v>308</v>
      </c>
      <c r="B54" s="269"/>
      <c r="C54" s="269"/>
      <c r="D54" s="269"/>
      <c r="E54" s="269"/>
      <c r="F54" s="269"/>
      <c r="G54" s="60">
        <v>45</v>
      </c>
      <c r="H54" s="75">
        <f>H49+H50+H51+H52+H53</f>
        <v>0</v>
      </c>
      <c r="I54" s="75">
        <f>I49+I50+I51+I52+I53</f>
        <v>0</v>
      </c>
    </row>
    <row r="55" spans="1:9" ht="27.6" customHeight="1" x14ac:dyDescent="0.2">
      <c r="A55" s="263" t="s">
        <v>309</v>
      </c>
      <c r="B55" s="263"/>
      <c r="C55" s="263"/>
      <c r="D55" s="263"/>
      <c r="E55" s="263"/>
      <c r="F55" s="263"/>
      <c r="G55" s="60">
        <v>46</v>
      </c>
      <c r="H55" s="75">
        <f>H48+H54</f>
        <v>0</v>
      </c>
      <c r="I55" s="75">
        <f>I48+I54</f>
        <v>0</v>
      </c>
    </row>
    <row r="56" spans="1:9" x14ac:dyDescent="0.2">
      <c r="A56" s="232" t="s">
        <v>310</v>
      </c>
      <c r="B56" s="232"/>
      <c r="C56" s="232"/>
      <c r="D56" s="232"/>
      <c r="E56" s="232"/>
      <c r="F56" s="232"/>
      <c r="G56" s="64">
        <v>47</v>
      </c>
      <c r="H56" s="76">
        <v>0</v>
      </c>
      <c r="I56" s="76">
        <v>0</v>
      </c>
    </row>
    <row r="57" spans="1:9" ht="27" customHeight="1" x14ac:dyDescent="0.2">
      <c r="A57" s="263" t="s">
        <v>311</v>
      </c>
      <c r="B57" s="263"/>
      <c r="C57" s="263"/>
      <c r="D57" s="263"/>
      <c r="E57" s="263"/>
      <c r="F57" s="263"/>
      <c r="G57" s="60">
        <v>48</v>
      </c>
      <c r="H57" s="75">
        <f>H27+H42+H55+H56</f>
        <v>0</v>
      </c>
      <c r="I57" s="75">
        <f>I27+I42+I55+I56</f>
        <v>0</v>
      </c>
    </row>
    <row r="58" spans="1:9" ht="15.6" customHeight="1" x14ac:dyDescent="0.2">
      <c r="A58" s="280" t="s">
        <v>312</v>
      </c>
      <c r="B58" s="280"/>
      <c r="C58" s="280"/>
      <c r="D58" s="280"/>
      <c r="E58" s="280"/>
      <c r="F58" s="280"/>
      <c r="G58" s="64">
        <v>49</v>
      </c>
      <c r="H58" s="76">
        <v>0</v>
      </c>
      <c r="I58" s="76">
        <v>0</v>
      </c>
    </row>
    <row r="59" spans="1:9" ht="28.9" customHeight="1" x14ac:dyDescent="0.2">
      <c r="A59" s="263" t="s">
        <v>313</v>
      </c>
      <c r="B59" s="263"/>
      <c r="C59" s="263"/>
      <c r="D59" s="263"/>
      <c r="E59" s="263"/>
      <c r="F59" s="263"/>
      <c r="G59" s="60">
        <v>50</v>
      </c>
      <c r="H59" s="75">
        <f>H57+H58</f>
        <v>0</v>
      </c>
      <c r="I59" s="75">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110" zoomScaleNormal="100" workbookViewId="0">
      <selection activeCell="I13" sqref="I1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9" t="s">
        <v>314</v>
      </c>
      <c r="B1" s="274"/>
      <c r="C1" s="274"/>
      <c r="D1" s="274"/>
      <c r="E1" s="274"/>
      <c r="F1" s="274"/>
      <c r="G1" s="274"/>
      <c r="H1" s="274"/>
      <c r="I1" s="274"/>
    </row>
    <row r="2" spans="1:9" ht="12.75" customHeight="1" x14ac:dyDescent="0.2">
      <c r="A2" s="258" t="s">
        <v>480</v>
      </c>
      <c r="B2" s="239"/>
      <c r="C2" s="239"/>
      <c r="D2" s="239"/>
      <c r="E2" s="239"/>
      <c r="F2" s="239"/>
      <c r="G2" s="239"/>
      <c r="H2" s="239"/>
      <c r="I2" s="239"/>
    </row>
    <row r="3" spans="1:9" x14ac:dyDescent="0.2">
      <c r="A3" s="267" t="s">
        <v>41</v>
      </c>
      <c r="B3" s="282"/>
      <c r="C3" s="282"/>
      <c r="D3" s="282"/>
      <c r="E3" s="282"/>
      <c r="F3" s="282"/>
      <c r="G3" s="282"/>
      <c r="H3" s="282"/>
      <c r="I3" s="282"/>
    </row>
    <row r="4" spans="1:9" x14ac:dyDescent="0.2">
      <c r="A4" s="275" t="s">
        <v>479</v>
      </c>
      <c r="B4" s="242"/>
      <c r="C4" s="242"/>
      <c r="D4" s="242"/>
      <c r="E4" s="242"/>
      <c r="F4" s="242"/>
      <c r="G4" s="242"/>
      <c r="H4" s="242"/>
      <c r="I4" s="243"/>
    </row>
    <row r="5" spans="1:9" ht="33.75" x14ac:dyDescent="0.2">
      <c r="A5" s="255" t="s">
        <v>42</v>
      </c>
      <c r="B5" s="247"/>
      <c r="C5" s="247"/>
      <c r="D5" s="247"/>
      <c r="E5" s="247"/>
      <c r="F5" s="247"/>
      <c r="G5" s="61" t="s">
        <v>160</v>
      </c>
      <c r="H5" s="62" t="s">
        <v>161</v>
      </c>
      <c r="I5" s="62" t="s">
        <v>162</v>
      </c>
    </row>
    <row r="6" spans="1:9" x14ac:dyDescent="0.2">
      <c r="A6" s="278">
        <v>1</v>
      </c>
      <c r="B6" s="247"/>
      <c r="C6" s="247"/>
      <c r="D6" s="247"/>
      <c r="E6" s="247"/>
      <c r="F6" s="247"/>
      <c r="G6" s="63">
        <v>2</v>
      </c>
      <c r="H6" s="62" t="s">
        <v>259</v>
      </c>
      <c r="I6" s="62" t="s">
        <v>260</v>
      </c>
    </row>
    <row r="7" spans="1:9" x14ac:dyDescent="0.2">
      <c r="A7" s="279" t="s">
        <v>261</v>
      </c>
      <c r="B7" s="281"/>
      <c r="C7" s="281"/>
      <c r="D7" s="281"/>
      <c r="E7" s="281"/>
      <c r="F7" s="281"/>
      <c r="G7" s="281"/>
      <c r="H7" s="281"/>
      <c r="I7" s="281"/>
    </row>
    <row r="8" spans="1:9" x14ac:dyDescent="0.2">
      <c r="A8" s="254" t="s">
        <v>315</v>
      </c>
      <c r="B8" s="254"/>
      <c r="C8" s="254"/>
      <c r="D8" s="254"/>
      <c r="E8" s="254"/>
      <c r="F8" s="254"/>
      <c r="G8" s="59">
        <v>1</v>
      </c>
      <c r="H8" s="76">
        <v>1127582796</v>
      </c>
      <c r="I8" s="76">
        <v>1430965053</v>
      </c>
    </row>
    <row r="9" spans="1:9" x14ac:dyDescent="0.2">
      <c r="A9" s="254" t="s">
        <v>316</v>
      </c>
      <c r="B9" s="254"/>
      <c r="C9" s="254"/>
      <c r="D9" s="254"/>
      <c r="E9" s="254"/>
      <c r="F9" s="254"/>
      <c r="G9" s="59">
        <v>2</v>
      </c>
      <c r="H9" s="76">
        <v>29288</v>
      </c>
      <c r="I9" s="76">
        <v>85452</v>
      </c>
    </row>
    <row r="10" spans="1:9" x14ac:dyDescent="0.2">
      <c r="A10" s="254" t="s">
        <v>317</v>
      </c>
      <c r="B10" s="254"/>
      <c r="C10" s="254"/>
      <c r="D10" s="254"/>
      <c r="E10" s="254"/>
      <c r="F10" s="254"/>
      <c r="G10" s="59">
        <v>3</v>
      </c>
      <c r="H10" s="76">
        <v>1016413</v>
      </c>
      <c r="I10" s="76">
        <v>983324</v>
      </c>
    </row>
    <row r="11" spans="1:9" x14ac:dyDescent="0.2">
      <c r="A11" s="254" t="s">
        <v>318</v>
      </c>
      <c r="B11" s="254"/>
      <c r="C11" s="254"/>
      <c r="D11" s="254"/>
      <c r="E11" s="254"/>
      <c r="F11" s="254"/>
      <c r="G11" s="59">
        <v>4</v>
      </c>
      <c r="H11" s="76">
        <v>41304348</v>
      </c>
      <c r="I11" s="76">
        <v>40439679</v>
      </c>
    </row>
    <row r="12" spans="1:9" x14ac:dyDescent="0.2">
      <c r="A12" s="254" t="s">
        <v>319</v>
      </c>
      <c r="B12" s="254"/>
      <c r="C12" s="254"/>
      <c r="D12" s="254"/>
      <c r="E12" s="254"/>
      <c r="F12" s="254"/>
      <c r="G12" s="59">
        <v>5</v>
      </c>
      <c r="H12" s="76">
        <v>9606549</v>
      </c>
      <c r="I12" s="76">
        <v>21680629</v>
      </c>
    </row>
    <row r="13" spans="1:9" ht="24" customHeight="1" x14ac:dyDescent="0.2">
      <c r="A13" s="265" t="s">
        <v>320</v>
      </c>
      <c r="B13" s="265"/>
      <c r="C13" s="265"/>
      <c r="D13" s="265"/>
      <c r="E13" s="265"/>
      <c r="F13" s="265"/>
      <c r="G13" s="60">
        <v>6</v>
      </c>
      <c r="H13" s="79">
        <f>SUM(H8:H12)</f>
        <v>1179539394</v>
      </c>
      <c r="I13" s="79">
        <f>SUM(I8:I12)</f>
        <v>1494154137</v>
      </c>
    </row>
    <row r="14" spans="1:9" x14ac:dyDescent="0.2">
      <c r="A14" s="254" t="s">
        <v>321</v>
      </c>
      <c r="B14" s="254"/>
      <c r="C14" s="254"/>
      <c r="D14" s="254"/>
      <c r="E14" s="254"/>
      <c r="F14" s="254"/>
      <c r="G14" s="59">
        <v>7</v>
      </c>
      <c r="H14" s="76">
        <v>-677328914</v>
      </c>
      <c r="I14" s="76">
        <v>-875337515</v>
      </c>
    </row>
    <row r="15" spans="1:9" x14ac:dyDescent="0.2">
      <c r="A15" s="254" t="s">
        <v>322</v>
      </c>
      <c r="B15" s="254"/>
      <c r="C15" s="254"/>
      <c r="D15" s="254"/>
      <c r="E15" s="254"/>
      <c r="F15" s="254"/>
      <c r="G15" s="59">
        <v>8</v>
      </c>
      <c r="H15" s="76">
        <v>-202266144</v>
      </c>
      <c r="I15" s="76">
        <v>-244966413</v>
      </c>
    </row>
    <row r="16" spans="1:9" x14ac:dyDescent="0.2">
      <c r="A16" s="254" t="s">
        <v>323</v>
      </c>
      <c r="B16" s="254"/>
      <c r="C16" s="254"/>
      <c r="D16" s="254"/>
      <c r="E16" s="254"/>
      <c r="F16" s="254"/>
      <c r="G16" s="59">
        <v>9</v>
      </c>
      <c r="H16" s="76">
        <v>-4153344</v>
      </c>
      <c r="I16" s="76">
        <v>-4545383</v>
      </c>
    </row>
    <row r="17" spans="1:9" x14ac:dyDescent="0.2">
      <c r="A17" s="254" t="s">
        <v>324</v>
      </c>
      <c r="B17" s="254"/>
      <c r="C17" s="254"/>
      <c r="D17" s="254"/>
      <c r="E17" s="254"/>
      <c r="F17" s="254"/>
      <c r="G17" s="59">
        <v>10</v>
      </c>
      <c r="H17" s="76">
        <v>-2058959</v>
      </c>
      <c r="I17" s="76">
        <v>-1857838</v>
      </c>
    </row>
    <row r="18" spans="1:9" x14ac:dyDescent="0.2">
      <c r="A18" s="254" t="s">
        <v>325</v>
      </c>
      <c r="B18" s="254"/>
      <c r="C18" s="254"/>
      <c r="D18" s="254"/>
      <c r="E18" s="254"/>
      <c r="F18" s="254"/>
      <c r="G18" s="59">
        <v>11</v>
      </c>
      <c r="H18" s="76">
        <v>-39321193</v>
      </c>
      <c r="I18" s="76">
        <v>-35009532</v>
      </c>
    </row>
    <row r="19" spans="1:9" x14ac:dyDescent="0.2">
      <c r="A19" s="254" t="s">
        <v>326</v>
      </c>
      <c r="B19" s="254"/>
      <c r="C19" s="254"/>
      <c r="D19" s="254"/>
      <c r="E19" s="254"/>
      <c r="F19" s="254"/>
      <c r="G19" s="59">
        <v>12</v>
      </c>
      <c r="H19" s="76">
        <v>-43298189</v>
      </c>
      <c r="I19" s="76">
        <v>-75162408</v>
      </c>
    </row>
    <row r="20" spans="1:9" ht="26.25" customHeight="1" x14ac:dyDescent="0.2">
      <c r="A20" s="265" t="s">
        <v>327</v>
      </c>
      <c r="B20" s="265"/>
      <c r="C20" s="265"/>
      <c r="D20" s="265"/>
      <c r="E20" s="265"/>
      <c r="F20" s="265"/>
      <c r="G20" s="60">
        <v>13</v>
      </c>
      <c r="H20" s="79">
        <f>SUM(H14:H19)</f>
        <v>-968426743</v>
      </c>
      <c r="I20" s="79">
        <f>SUM(I14:I19)</f>
        <v>-1236879089</v>
      </c>
    </row>
    <row r="21" spans="1:9" ht="25.9" customHeight="1" x14ac:dyDescent="0.2">
      <c r="A21" s="263" t="s">
        <v>328</v>
      </c>
      <c r="B21" s="263"/>
      <c r="C21" s="263"/>
      <c r="D21" s="263"/>
      <c r="E21" s="263"/>
      <c r="F21" s="263"/>
      <c r="G21" s="60">
        <v>14</v>
      </c>
      <c r="H21" s="75">
        <f>H13+H20</f>
        <v>211112651</v>
      </c>
      <c r="I21" s="75">
        <f>I13+I20</f>
        <v>257275048</v>
      </c>
    </row>
    <row r="22" spans="1:9" x14ac:dyDescent="0.2">
      <c r="A22" s="279" t="s">
        <v>282</v>
      </c>
      <c r="B22" s="281"/>
      <c r="C22" s="281"/>
      <c r="D22" s="281"/>
      <c r="E22" s="281"/>
      <c r="F22" s="281"/>
      <c r="G22" s="281"/>
      <c r="H22" s="281"/>
      <c r="I22" s="281"/>
    </row>
    <row r="23" spans="1:9" ht="26.45" customHeight="1" x14ac:dyDescent="0.2">
      <c r="A23" s="254" t="s">
        <v>329</v>
      </c>
      <c r="B23" s="254"/>
      <c r="C23" s="254"/>
      <c r="D23" s="254"/>
      <c r="E23" s="254"/>
      <c r="F23" s="254"/>
      <c r="G23" s="59">
        <v>15</v>
      </c>
      <c r="H23" s="76">
        <v>380583</v>
      </c>
      <c r="I23" s="76">
        <v>12971729</v>
      </c>
    </row>
    <row r="24" spans="1:9" x14ac:dyDescent="0.2">
      <c r="A24" s="254" t="s">
        <v>330</v>
      </c>
      <c r="B24" s="254"/>
      <c r="C24" s="254"/>
      <c r="D24" s="254"/>
      <c r="E24" s="254"/>
      <c r="F24" s="254"/>
      <c r="G24" s="59">
        <v>16</v>
      </c>
      <c r="H24" s="76">
        <v>0</v>
      </c>
      <c r="I24" s="76">
        <v>49218811</v>
      </c>
    </row>
    <row r="25" spans="1:9" x14ac:dyDescent="0.2">
      <c r="A25" s="254" t="s">
        <v>331</v>
      </c>
      <c r="B25" s="254"/>
      <c r="C25" s="254"/>
      <c r="D25" s="254"/>
      <c r="E25" s="254"/>
      <c r="F25" s="254"/>
      <c r="G25" s="59">
        <v>17</v>
      </c>
      <c r="H25" s="76">
        <v>4606569</v>
      </c>
      <c r="I25" s="76">
        <v>4488595</v>
      </c>
    </row>
    <row r="26" spans="1:9" x14ac:dyDescent="0.2">
      <c r="A26" s="254" t="s">
        <v>332</v>
      </c>
      <c r="B26" s="254"/>
      <c r="C26" s="254"/>
      <c r="D26" s="254"/>
      <c r="E26" s="254"/>
      <c r="F26" s="254"/>
      <c r="G26" s="59">
        <v>18</v>
      </c>
      <c r="H26" s="76">
        <v>8812300</v>
      </c>
      <c r="I26" s="76">
        <v>21393358</v>
      </c>
    </row>
    <row r="27" spans="1:9" x14ac:dyDescent="0.2">
      <c r="A27" s="254" t="s">
        <v>333</v>
      </c>
      <c r="B27" s="254"/>
      <c r="C27" s="254"/>
      <c r="D27" s="254"/>
      <c r="E27" s="254"/>
      <c r="F27" s="254"/>
      <c r="G27" s="59">
        <v>19</v>
      </c>
      <c r="H27" s="76">
        <v>10699891</v>
      </c>
      <c r="I27" s="76">
        <v>185053239</v>
      </c>
    </row>
    <row r="28" spans="1:9" x14ac:dyDescent="0.2">
      <c r="A28" s="254" t="s">
        <v>334</v>
      </c>
      <c r="B28" s="254"/>
      <c r="C28" s="254"/>
      <c r="D28" s="254"/>
      <c r="E28" s="254"/>
      <c r="F28" s="254"/>
      <c r="G28" s="59">
        <v>20</v>
      </c>
      <c r="H28" s="76">
        <v>382148</v>
      </c>
      <c r="I28" s="76">
        <v>851137</v>
      </c>
    </row>
    <row r="29" spans="1:9" ht="25.15" customHeight="1" x14ac:dyDescent="0.2">
      <c r="A29" s="269" t="s">
        <v>335</v>
      </c>
      <c r="B29" s="269"/>
      <c r="C29" s="269"/>
      <c r="D29" s="269"/>
      <c r="E29" s="269"/>
      <c r="F29" s="269"/>
      <c r="G29" s="60">
        <v>21</v>
      </c>
      <c r="H29" s="75">
        <f>SUM(H23:H28)</f>
        <v>24881491</v>
      </c>
      <c r="I29" s="75">
        <f>SUM(I23:I28)</f>
        <v>273976869</v>
      </c>
    </row>
    <row r="30" spans="1:9" ht="21" customHeight="1" x14ac:dyDescent="0.2">
      <c r="A30" s="254" t="s">
        <v>336</v>
      </c>
      <c r="B30" s="254"/>
      <c r="C30" s="254"/>
      <c r="D30" s="254"/>
      <c r="E30" s="254"/>
      <c r="F30" s="254"/>
      <c r="G30" s="59">
        <v>22</v>
      </c>
      <c r="H30" s="76">
        <v>-43897471</v>
      </c>
      <c r="I30" s="76">
        <v>-74396060</v>
      </c>
    </row>
    <row r="31" spans="1:9" x14ac:dyDescent="0.2">
      <c r="A31" s="254" t="s">
        <v>337</v>
      </c>
      <c r="B31" s="254"/>
      <c r="C31" s="254"/>
      <c r="D31" s="254"/>
      <c r="E31" s="254"/>
      <c r="F31" s="254"/>
      <c r="G31" s="59">
        <v>23</v>
      </c>
      <c r="H31" s="76">
        <v>-53219654</v>
      </c>
      <c r="I31" s="76">
        <v>-77672455</v>
      </c>
    </row>
    <row r="32" spans="1:9" x14ac:dyDescent="0.2">
      <c r="A32" s="254" t="s">
        <v>338</v>
      </c>
      <c r="B32" s="254"/>
      <c r="C32" s="254"/>
      <c r="D32" s="254"/>
      <c r="E32" s="254"/>
      <c r="F32" s="254"/>
      <c r="G32" s="59">
        <v>24</v>
      </c>
      <c r="H32" s="76">
        <v>-81086764</v>
      </c>
      <c r="I32" s="76">
        <v>-246120974</v>
      </c>
    </row>
    <row r="33" spans="1:9" x14ac:dyDescent="0.2">
      <c r="A33" s="254" t="s">
        <v>339</v>
      </c>
      <c r="B33" s="254"/>
      <c r="C33" s="254"/>
      <c r="D33" s="254"/>
      <c r="E33" s="254"/>
      <c r="F33" s="254"/>
      <c r="G33" s="59">
        <v>25</v>
      </c>
      <c r="H33" s="76">
        <v>0</v>
      </c>
      <c r="I33" s="76">
        <v>0</v>
      </c>
    </row>
    <row r="34" spans="1:9" x14ac:dyDescent="0.2">
      <c r="A34" s="254" t="s">
        <v>340</v>
      </c>
      <c r="B34" s="254"/>
      <c r="C34" s="254"/>
      <c r="D34" s="254"/>
      <c r="E34" s="254"/>
      <c r="F34" s="254"/>
      <c r="G34" s="59">
        <v>26</v>
      </c>
      <c r="H34" s="76">
        <v>0</v>
      </c>
      <c r="I34" s="76">
        <v>0</v>
      </c>
    </row>
    <row r="35" spans="1:9" ht="28.9" customHeight="1" x14ac:dyDescent="0.2">
      <c r="A35" s="269" t="s">
        <v>341</v>
      </c>
      <c r="B35" s="269"/>
      <c r="C35" s="269"/>
      <c r="D35" s="269"/>
      <c r="E35" s="269"/>
      <c r="F35" s="269"/>
      <c r="G35" s="60">
        <v>27</v>
      </c>
      <c r="H35" s="75">
        <f>SUM(H30:H34)</f>
        <v>-178203889</v>
      </c>
      <c r="I35" s="75">
        <f>SUM(I30:I34)</f>
        <v>-398189489</v>
      </c>
    </row>
    <row r="36" spans="1:9" ht="26.45" customHeight="1" x14ac:dyDescent="0.2">
      <c r="A36" s="263" t="s">
        <v>342</v>
      </c>
      <c r="B36" s="263"/>
      <c r="C36" s="263"/>
      <c r="D36" s="263"/>
      <c r="E36" s="263"/>
      <c r="F36" s="263"/>
      <c r="G36" s="60">
        <v>28</v>
      </c>
      <c r="H36" s="75">
        <f>H29+H35</f>
        <v>-153322398</v>
      </c>
      <c r="I36" s="75">
        <f>I29+I35</f>
        <v>-124212620</v>
      </c>
    </row>
    <row r="37" spans="1:9" x14ac:dyDescent="0.2">
      <c r="A37" s="279" t="s">
        <v>297</v>
      </c>
      <c r="B37" s="281"/>
      <c r="C37" s="281"/>
      <c r="D37" s="281"/>
      <c r="E37" s="281"/>
      <c r="F37" s="281"/>
      <c r="G37" s="281">
        <v>0</v>
      </c>
      <c r="H37" s="281"/>
      <c r="I37" s="281"/>
    </row>
    <row r="38" spans="1:9" x14ac:dyDescent="0.2">
      <c r="A38" s="232" t="s">
        <v>343</v>
      </c>
      <c r="B38" s="232"/>
      <c r="C38" s="232"/>
      <c r="D38" s="232"/>
      <c r="E38" s="232"/>
      <c r="F38" s="232"/>
      <c r="G38" s="59">
        <v>29</v>
      </c>
      <c r="H38" s="76">
        <v>0</v>
      </c>
      <c r="I38" s="76">
        <v>0</v>
      </c>
    </row>
    <row r="39" spans="1:9" ht="21.6" customHeight="1" x14ac:dyDescent="0.2">
      <c r="A39" s="232" t="s">
        <v>344</v>
      </c>
      <c r="B39" s="232"/>
      <c r="C39" s="232"/>
      <c r="D39" s="232"/>
      <c r="E39" s="232"/>
      <c r="F39" s="232"/>
      <c r="G39" s="59">
        <v>30</v>
      </c>
      <c r="H39" s="76">
        <v>0</v>
      </c>
      <c r="I39" s="76">
        <v>0</v>
      </c>
    </row>
    <row r="40" spans="1:9" x14ac:dyDescent="0.2">
      <c r="A40" s="232" t="s">
        <v>345</v>
      </c>
      <c r="B40" s="232"/>
      <c r="C40" s="232"/>
      <c r="D40" s="232"/>
      <c r="E40" s="232"/>
      <c r="F40" s="232"/>
      <c r="G40" s="59">
        <v>31</v>
      </c>
      <c r="H40" s="76">
        <v>48412786</v>
      </c>
      <c r="I40" s="76">
        <v>61932539</v>
      </c>
    </row>
    <row r="41" spans="1:9" x14ac:dyDescent="0.2">
      <c r="A41" s="232" t="s">
        <v>346</v>
      </c>
      <c r="B41" s="232"/>
      <c r="C41" s="232"/>
      <c r="D41" s="232"/>
      <c r="E41" s="232"/>
      <c r="F41" s="232"/>
      <c r="G41" s="59">
        <v>32</v>
      </c>
      <c r="H41" s="76">
        <v>706411</v>
      </c>
      <c r="I41" s="76">
        <v>8862784</v>
      </c>
    </row>
    <row r="42" spans="1:9" ht="26.45" customHeight="1" x14ac:dyDescent="0.2">
      <c r="A42" s="269" t="s">
        <v>347</v>
      </c>
      <c r="B42" s="269"/>
      <c r="C42" s="269"/>
      <c r="D42" s="269"/>
      <c r="E42" s="269"/>
      <c r="F42" s="269"/>
      <c r="G42" s="60">
        <v>33</v>
      </c>
      <c r="H42" s="75">
        <f>H41+H40+H39+H38</f>
        <v>49119197</v>
      </c>
      <c r="I42" s="75">
        <f>I41+I40+I39+I38</f>
        <v>70795323</v>
      </c>
    </row>
    <row r="43" spans="1:9" ht="22.9" customHeight="1" x14ac:dyDescent="0.2">
      <c r="A43" s="232" t="s">
        <v>348</v>
      </c>
      <c r="B43" s="232"/>
      <c r="C43" s="232"/>
      <c r="D43" s="232"/>
      <c r="E43" s="232"/>
      <c r="F43" s="232"/>
      <c r="G43" s="59">
        <v>34</v>
      </c>
      <c r="H43" s="76">
        <v>-58366850</v>
      </c>
      <c r="I43" s="76">
        <v>-57531344</v>
      </c>
    </row>
    <row r="44" spans="1:9" x14ac:dyDescent="0.2">
      <c r="A44" s="232" t="s">
        <v>349</v>
      </c>
      <c r="B44" s="232"/>
      <c r="C44" s="232"/>
      <c r="D44" s="232"/>
      <c r="E44" s="232"/>
      <c r="F44" s="232"/>
      <c r="G44" s="59">
        <v>35</v>
      </c>
      <c r="H44" s="76">
        <v>-14480275</v>
      </c>
      <c r="I44" s="76">
        <v>-27406408</v>
      </c>
    </row>
    <row r="45" spans="1:9" x14ac:dyDescent="0.2">
      <c r="A45" s="232" t="s">
        <v>350</v>
      </c>
      <c r="B45" s="232"/>
      <c r="C45" s="232"/>
      <c r="D45" s="232"/>
      <c r="E45" s="232"/>
      <c r="F45" s="232"/>
      <c r="G45" s="59">
        <v>36</v>
      </c>
      <c r="H45" s="76">
        <v>-1705320</v>
      </c>
      <c r="I45" s="76">
        <v>-2930088</v>
      </c>
    </row>
    <row r="46" spans="1:9" ht="25.15" customHeight="1" x14ac:dyDescent="0.2">
      <c r="A46" s="232" t="s">
        <v>351</v>
      </c>
      <c r="B46" s="232"/>
      <c r="C46" s="232"/>
      <c r="D46" s="232"/>
      <c r="E46" s="232"/>
      <c r="F46" s="232"/>
      <c r="G46" s="59">
        <v>37</v>
      </c>
      <c r="H46" s="76">
        <v>0</v>
      </c>
      <c r="I46" s="76">
        <v>0</v>
      </c>
    </row>
    <row r="47" spans="1:9" x14ac:dyDescent="0.2">
      <c r="A47" s="232" t="s">
        <v>352</v>
      </c>
      <c r="B47" s="232"/>
      <c r="C47" s="232"/>
      <c r="D47" s="232"/>
      <c r="E47" s="232"/>
      <c r="F47" s="232"/>
      <c r="G47" s="59">
        <v>38</v>
      </c>
      <c r="H47" s="76">
        <v>-37923525</v>
      </c>
      <c r="I47" s="76">
        <v>-21272268</v>
      </c>
    </row>
    <row r="48" spans="1:9" ht="25.15" customHeight="1" x14ac:dyDescent="0.2">
      <c r="A48" s="269" t="s">
        <v>353</v>
      </c>
      <c r="B48" s="269"/>
      <c r="C48" s="269"/>
      <c r="D48" s="269"/>
      <c r="E48" s="269"/>
      <c r="F48" s="269"/>
      <c r="G48" s="60">
        <v>39</v>
      </c>
      <c r="H48" s="75">
        <f>H47+H46+H45+H44+H43</f>
        <v>-112475970</v>
      </c>
      <c r="I48" s="75">
        <f>I47+I46+I45+I44+I43</f>
        <v>-109140108</v>
      </c>
    </row>
    <row r="49" spans="1:9" ht="28.15" customHeight="1" x14ac:dyDescent="0.2">
      <c r="A49" s="263" t="s">
        <v>354</v>
      </c>
      <c r="B49" s="263"/>
      <c r="C49" s="263"/>
      <c r="D49" s="263"/>
      <c r="E49" s="263"/>
      <c r="F49" s="263"/>
      <c r="G49" s="60">
        <v>40</v>
      </c>
      <c r="H49" s="75">
        <f>H48+H42</f>
        <v>-63356773</v>
      </c>
      <c r="I49" s="75">
        <f>I48+I42</f>
        <v>-38344785</v>
      </c>
    </row>
    <row r="50" spans="1:9" x14ac:dyDescent="0.2">
      <c r="A50" s="254" t="s">
        <v>355</v>
      </c>
      <c r="B50" s="254"/>
      <c r="C50" s="254"/>
      <c r="D50" s="254"/>
      <c r="E50" s="254"/>
      <c r="F50" s="254"/>
      <c r="G50" s="59">
        <v>41</v>
      </c>
      <c r="H50" s="76">
        <v>-293219</v>
      </c>
      <c r="I50" s="76">
        <v>33410</v>
      </c>
    </row>
    <row r="51" spans="1:9" ht="24.6" customHeight="1" x14ac:dyDescent="0.2">
      <c r="A51" s="263" t="s">
        <v>356</v>
      </c>
      <c r="B51" s="263"/>
      <c r="C51" s="263"/>
      <c r="D51" s="263"/>
      <c r="E51" s="263"/>
      <c r="F51" s="263"/>
      <c r="G51" s="60">
        <v>42</v>
      </c>
      <c r="H51" s="75">
        <f>H21+H36+H49+H50</f>
        <v>-5859739</v>
      </c>
      <c r="I51" s="75">
        <f>I21+I36+I49+I50</f>
        <v>94751053</v>
      </c>
    </row>
    <row r="52" spans="1:9" x14ac:dyDescent="0.2">
      <c r="A52" s="280" t="s">
        <v>312</v>
      </c>
      <c r="B52" s="280"/>
      <c r="C52" s="280"/>
      <c r="D52" s="280"/>
      <c r="E52" s="280"/>
      <c r="F52" s="280"/>
      <c r="G52" s="59">
        <v>43</v>
      </c>
      <c r="H52" s="76">
        <v>153823741</v>
      </c>
      <c r="I52" s="76">
        <v>147964002</v>
      </c>
    </row>
    <row r="53" spans="1:9" ht="28.9" customHeight="1" x14ac:dyDescent="0.2">
      <c r="A53" s="280" t="s">
        <v>357</v>
      </c>
      <c r="B53" s="280"/>
      <c r="C53" s="280"/>
      <c r="D53" s="280"/>
      <c r="E53" s="280"/>
      <c r="F53" s="280"/>
      <c r="G53" s="59">
        <v>44</v>
      </c>
      <c r="H53" s="80">
        <f>H52+H51</f>
        <v>147964002</v>
      </c>
      <c r="I53" s="80">
        <f>I52+I51</f>
        <v>242715055</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 zoomScale="80" zoomScaleNormal="100" zoomScaleSheetLayoutView="80" workbookViewId="0">
      <pane xSplit="7" ySplit="3" topLeftCell="H51" activePane="bottomRight" state="frozen"/>
      <selection activeCell="A4" sqref="A4"/>
      <selection pane="topRight" activeCell="H4" sqref="H4"/>
      <selection pane="bottomLeft" activeCell="A7" sqref="A7"/>
      <selection pane="bottomRight" activeCell="W56" sqref="W56"/>
    </sheetView>
  </sheetViews>
  <sheetFormatPr defaultRowHeight="12.75" x14ac:dyDescent="0.2"/>
  <cols>
    <col min="1" max="4" width="9.140625" style="2"/>
    <col min="5" max="5" width="10.140625" style="2" bestFit="1" customWidth="1"/>
    <col min="6" max="6" width="9.140625" style="2"/>
    <col min="7" max="7" width="10.57031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83" t="s">
        <v>358</v>
      </c>
      <c r="B1" s="284"/>
      <c r="C1" s="284"/>
      <c r="D1" s="284"/>
      <c r="E1" s="284"/>
      <c r="F1" s="284"/>
      <c r="G1" s="284"/>
      <c r="H1" s="284"/>
      <c r="I1" s="284"/>
      <c r="J1" s="284"/>
      <c r="K1" s="26"/>
    </row>
    <row r="2" spans="1:26" ht="15.75" x14ac:dyDescent="0.2">
      <c r="A2" s="3"/>
      <c r="B2" s="4"/>
      <c r="C2" s="285" t="s">
        <v>359</v>
      </c>
      <c r="D2" s="285"/>
      <c r="E2" s="5">
        <v>45658</v>
      </c>
      <c r="F2" s="6" t="s">
        <v>2</v>
      </c>
      <c r="G2" s="5">
        <v>46022</v>
      </c>
      <c r="H2" s="27"/>
      <c r="I2" s="27"/>
      <c r="J2" s="27"/>
      <c r="K2" s="26"/>
      <c r="Y2" s="28" t="s">
        <v>41</v>
      </c>
    </row>
    <row r="3" spans="1:26" ht="13.5" customHeight="1" x14ac:dyDescent="0.2">
      <c r="A3" s="288" t="s">
        <v>42</v>
      </c>
      <c r="B3" s="289"/>
      <c r="C3" s="289"/>
      <c r="D3" s="289"/>
      <c r="E3" s="289"/>
      <c r="F3" s="289"/>
      <c r="G3" s="288" t="s">
        <v>360</v>
      </c>
      <c r="H3" s="291" t="s">
        <v>361</v>
      </c>
      <c r="I3" s="291"/>
      <c r="J3" s="291"/>
      <c r="K3" s="291"/>
      <c r="L3" s="291"/>
      <c r="M3" s="291"/>
      <c r="N3" s="291"/>
      <c r="O3" s="291"/>
      <c r="P3" s="291"/>
      <c r="Q3" s="291"/>
      <c r="R3" s="291"/>
      <c r="S3" s="291"/>
      <c r="T3" s="291"/>
      <c r="U3" s="291"/>
      <c r="V3" s="291"/>
      <c r="W3" s="291"/>
      <c r="X3" s="291"/>
      <c r="Y3" s="291" t="s">
        <v>362</v>
      </c>
      <c r="Z3" s="291" t="s">
        <v>363</v>
      </c>
    </row>
    <row r="4" spans="1:26" ht="90" x14ac:dyDescent="0.2">
      <c r="A4" s="289"/>
      <c r="B4" s="289"/>
      <c r="C4" s="289"/>
      <c r="D4" s="289"/>
      <c r="E4" s="289"/>
      <c r="F4" s="289"/>
      <c r="G4" s="290"/>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92"/>
      <c r="Z4" s="292"/>
    </row>
    <row r="5" spans="1:26" ht="22.5" x14ac:dyDescent="0.2">
      <c r="A5" s="293">
        <v>1</v>
      </c>
      <c r="B5" s="293"/>
      <c r="C5" s="293"/>
      <c r="D5" s="293"/>
      <c r="E5" s="293"/>
      <c r="F5" s="293"/>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
      <c r="A6" s="294" t="s">
        <v>394</v>
      </c>
      <c r="B6" s="294"/>
      <c r="C6" s="294"/>
      <c r="D6" s="294"/>
      <c r="E6" s="294"/>
      <c r="F6" s="294"/>
      <c r="G6" s="294"/>
      <c r="H6" s="294"/>
      <c r="I6" s="294"/>
      <c r="J6" s="294"/>
      <c r="K6" s="294"/>
      <c r="L6" s="294"/>
      <c r="M6" s="294"/>
      <c r="N6" s="295"/>
      <c r="O6" s="295"/>
      <c r="P6" s="295"/>
      <c r="Q6" s="295"/>
      <c r="R6" s="295"/>
      <c r="S6" s="295"/>
      <c r="T6" s="295"/>
      <c r="U6" s="295"/>
      <c r="V6" s="295"/>
      <c r="W6" s="295"/>
      <c r="X6" s="295"/>
      <c r="Y6" s="295"/>
      <c r="Z6" s="296"/>
    </row>
    <row r="7" spans="1:26" x14ac:dyDescent="0.2">
      <c r="A7" s="297" t="s">
        <v>395</v>
      </c>
      <c r="B7" s="297"/>
      <c r="C7" s="297"/>
      <c r="D7" s="297"/>
      <c r="E7" s="297"/>
      <c r="F7" s="297"/>
      <c r="G7" s="85">
        <v>1</v>
      </c>
      <c r="H7" s="88">
        <v>159471379</v>
      </c>
      <c r="I7" s="88">
        <v>1072189</v>
      </c>
      <c r="J7" s="88">
        <v>9726616</v>
      </c>
      <c r="K7" s="88">
        <v>4507291</v>
      </c>
      <c r="L7" s="88">
        <v>2032193</v>
      </c>
      <c r="M7" s="88">
        <v>65869433</v>
      </c>
      <c r="N7" s="88">
        <v>28566415</v>
      </c>
      <c r="O7" s="88">
        <v>0</v>
      </c>
      <c r="P7" s="88">
        <v>830229</v>
      </c>
      <c r="Q7" s="88">
        <v>0</v>
      </c>
      <c r="R7" s="88">
        <v>0</v>
      </c>
      <c r="S7" s="88">
        <v>0</v>
      </c>
      <c r="T7" s="88">
        <v>-205774</v>
      </c>
      <c r="U7" s="88">
        <v>0</v>
      </c>
      <c r="V7" s="88">
        <v>92084350</v>
      </c>
      <c r="W7" s="88">
        <v>46328381</v>
      </c>
      <c r="X7" s="89">
        <f>H7+I7+J7+K7-L7+M7+N7+O7+P7+Q7+R7+V7+W7+S7+T7+U7</f>
        <v>406218316</v>
      </c>
      <c r="Y7" s="88">
        <v>124755316</v>
      </c>
      <c r="Z7" s="89">
        <f>X7+Y7</f>
        <v>530973632</v>
      </c>
    </row>
    <row r="8" spans="1:26" x14ac:dyDescent="0.2">
      <c r="A8" s="286" t="s">
        <v>396</v>
      </c>
      <c r="B8" s="286"/>
      <c r="C8" s="286"/>
      <c r="D8" s="286"/>
      <c r="E8" s="286"/>
      <c r="F8" s="286"/>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86" t="s">
        <v>397</v>
      </c>
      <c r="B9" s="286"/>
      <c r="C9" s="286"/>
      <c r="D9" s="286"/>
      <c r="E9" s="286"/>
      <c r="F9" s="286"/>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87" t="s">
        <v>398</v>
      </c>
      <c r="B10" s="287"/>
      <c r="C10" s="287"/>
      <c r="D10" s="287"/>
      <c r="E10" s="287"/>
      <c r="F10" s="287"/>
      <c r="G10" s="86">
        <v>4</v>
      </c>
      <c r="H10" s="90">
        <f>H7+H8+H9</f>
        <v>159471379</v>
      </c>
      <c r="I10" s="90">
        <f t="shared" ref="I10:V10" si="2">I7+I8+I9</f>
        <v>1072189</v>
      </c>
      <c r="J10" s="90">
        <f t="shared" si="2"/>
        <v>9726616</v>
      </c>
      <c r="K10" s="90">
        <f t="shared" si="2"/>
        <v>4507291</v>
      </c>
      <c r="L10" s="90">
        <f t="shared" si="2"/>
        <v>2032193</v>
      </c>
      <c r="M10" s="90">
        <f t="shared" si="2"/>
        <v>65869433</v>
      </c>
      <c r="N10" s="90">
        <f t="shared" si="2"/>
        <v>28566415</v>
      </c>
      <c r="O10" s="90">
        <f t="shared" si="2"/>
        <v>0</v>
      </c>
      <c r="P10" s="90">
        <f t="shared" si="2"/>
        <v>830229</v>
      </c>
      <c r="Q10" s="90">
        <f t="shared" si="2"/>
        <v>0</v>
      </c>
      <c r="R10" s="90">
        <f t="shared" si="2"/>
        <v>0</v>
      </c>
      <c r="S10" s="90">
        <f t="shared" si="2"/>
        <v>0</v>
      </c>
      <c r="T10" s="90">
        <f t="shared" si="2"/>
        <v>-205774</v>
      </c>
      <c r="U10" s="90">
        <f>U7+U8+U9</f>
        <v>0</v>
      </c>
      <c r="V10" s="90">
        <f t="shared" si="2"/>
        <v>92084350</v>
      </c>
      <c r="W10" s="90">
        <f>W7+W8+W9</f>
        <v>46328381</v>
      </c>
      <c r="X10" s="90">
        <f>X7+X8+X9</f>
        <v>406218316</v>
      </c>
      <c r="Y10" s="90">
        <f t="shared" ref="Y10:Z10" si="3">Y7+Y8+Y9</f>
        <v>124755316</v>
      </c>
      <c r="Z10" s="90">
        <f t="shared" si="3"/>
        <v>530973632</v>
      </c>
    </row>
    <row r="11" spans="1:26" x14ac:dyDescent="0.2">
      <c r="A11" s="286" t="s">
        <v>399</v>
      </c>
      <c r="B11" s="286"/>
      <c r="C11" s="286"/>
      <c r="D11" s="286"/>
      <c r="E11" s="286"/>
      <c r="F11" s="286"/>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102600368</v>
      </c>
      <c r="X11" s="89">
        <f>H11+I11+J11+K11-L11+M11+N11+O11+P11+Q11+R11+V11+W11+S11+T11+U11</f>
        <v>102600368</v>
      </c>
      <c r="Y11" s="88">
        <v>61752879</v>
      </c>
      <c r="Z11" s="89">
        <f t="shared" ref="Z11:Z29" si="4">X11+Y11</f>
        <v>164353247</v>
      </c>
    </row>
    <row r="12" spans="1:26" x14ac:dyDescent="0.2">
      <c r="A12" s="286" t="s">
        <v>400</v>
      </c>
      <c r="B12" s="286"/>
      <c r="C12" s="286"/>
      <c r="D12" s="286"/>
      <c r="E12" s="286"/>
      <c r="F12" s="286"/>
      <c r="G12" s="85">
        <v>6</v>
      </c>
      <c r="H12" s="87">
        <v>0</v>
      </c>
      <c r="I12" s="87">
        <v>0</v>
      </c>
      <c r="J12" s="87">
        <v>0</v>
      </c>
      <c r="K12" s="87">
        <v>0</v>
      </c>
      <c r="L12" s="87">
        <v>0</v>
      </c>
      <c r="M12" s="87">
        <v>0</v>
      </c>
      <c r="N12" s="88">
        <v>0</v>
      </c>
      <c r="O12" s="87">
        <v>0</v>
      </c>
      <c r="P12" s="87">
        <v>0</v>
      </c>
      <c r="Q12" s="87">
        <v>0</v>
      </c>
      <c r="R12" s="87">
        <v>0</v>
      </c>
      <c r="S12" s="87">
        <v>0</v>
      </c>
      <c r="T12" s="88">
        <v>251543</v>
      </c>
      <c r="U12" s="88">
        <v>0</v>
      </c>
      <c r="V12" s="87">
        <v>0</v>
      </c>
      <c r="W12" s="87">
        <v>0</v>
      </c>
      <c r="X12" s="89">
        <f t="shared" ref="X12:X29" si="5">H12+I12+J12+K12-L12+M12+N12+O12+P12+Q12+R12+V12+W12+S12+T12+U12</f>
        <v>251543</v>
      </c>
      <c r="Y12" s="88">
        <v>186332</v>
      </c>
      <c r="Z12" s="89">
        <f t="shared" si="4"/>
        <v>437875</v>
      </c>
    </row>
    <row r="13" spans="1:26" ht="26.25" customHeight="1" x14ac:dyDescent="0.2">
      <c r="A13" s="286" t="s">
        <v>401</v>
      </c>
      <c r="B13" s="286"/>
      <c r="C13" s="286"/>
      <c r="D13" s="286"/>
      <c r="E13" s="286"/>
      <c r="F13" s="286"/>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86" t="s">
        <v>402</v>
      </c>
      <c r="B14" s="286"/>
      <c r="C14" s="286"/>
      <c r="D14" s="286"/>
      <c r="E14" s="286"/>
      <c r="F14" s="286"/>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86" t="s">
        <v>403</v>
      </c>
      <c r="B15" s="286"/>
      <c r="C15" s="286"/>
      <c r="D15" s="286"/>
      <c r="E15" s="286"/>
      <c r="F15" s="286"/>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86" t="s">
        <v>404</v>
      </c>
      <c r="B16" s="286"/>
      <c r="C16" s="286"/>
      <c r="D16" s="286"/>
      <c r="E16" s="286"/>
      <c r="F16" s="286"/>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86" t="s">
        <v>405</v>
      </c>
      <c r="B17" s="286"/>
      <c r="C17" s="286"/>
      <c r="D17" s="286"/>
      <c r="E17" s="286"/>
      <c r="F17" s="286"/>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86" t="s">
        <v>406</v>
      </c>
      <c r="B18" s="286"/>
      <c r="C18" s="286"/>
      <c r="D18" s="286"/>
      <c r="E18" s="286"/>
      <c r="F18" s="286"/>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86" t="s">
        <v>407</v>
      </c>
      <c r="B19" s="286"/>
      <c r="C19" s="286"/>
      <c r="D19" s="286"/>
      <c r="E19" s="286"/>
      <c r="F19" s="286"/>
      <c r="G19" s="85">
        <v>13</v>
      </c>
      <c r="H19" s="88">
        <v>0</v>
      </c>
      <c r="I19" s="88">
        <v>987</v>
      </c>
      <c r="J19" s="88">
        <v>412799</v>
      </c>
      <c r="K19" s="88">
        <v>1491259</v>
      </c>
      <c r="L19" s="88">
        <v>-33643</v>
      </c>
      <c r="M19" s="88">
        <v>1373900</v>
      </c>
      <c r="N19" s="88">
        <v>-2218150</v>
      </c>
      <c r="O19" s="88">
        <v>0</v>
      </c>
      <c r="P19" s="88">
        <v>0</v>
      </c>
      <c r="Q19" s="88">
        <v>0</v>
      </c>
      <c r="R19" s="88">
        <v>0</v>
      </c>
      <c r="S19" s="88">
        <v>0</v>
      </c>
      <c r="T19" s="88">
        <v>-118928</v>
      </c>
      <c r="U19" s="88">
        <v>0</v>
      </c>
      <c r="V19" s="88">
        <v>-6304649</v>
      </c>
      <c r="W19" s="88">
        <v>0</v>
      </c>
      <c r="X19" s="89">
        <f t="shared" si="5"/>
        <v>-5329139</v>
      </c>
      <c r="Y19" s="88">
        <v>-25558575</v>
      </c>
      <c r="Z19" s="89">
        <f t="shared" si="4"/>
        <v>-30887714</v>
      </c>
    </row>
    <row r="20" spans="1:26" x14ac:dyDescent="0.2">
      <c r="A20" s="286" t="s">
        <v>408</v>
      </c>
      <c r="B20" s="286"/>
      <c r="C20" s="286"/>
      <c r="D20" s="286"/>
      <c r="E20" s="286"/>
      <c r="F20" s="286"/>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86" t="s">
        <v>409</v>
      </c>
      <c r="B21" s="286"/>
      <c r="C21" s="286"/>
      <c r="D21" s="286"/>
      <c r="E21" s="286"/>
      <c r="F21" s="286"/>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86" t="s">
        <v>410</v>
      </c>
      <c r="B22" s="286"/>
      <c r="C22" s="286"/>
      <c r="D22" s="286"/>
      <c r="E22" s="286"/>
      <c r="F22" s="286"/>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86" t="s">
        <v>411</v>
      </c>
      <c r="B23" s="286"/>
      <c r="C23" s="286"/>
      <c r="D23" s="286"/>
      <c r="E23" s="286"/>
      <c r="F23" s="286"/>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86" t="s">
        <v>412</v>
      </c>
      <c r="B24" s="286"/>
      <c r="C24" s="286"/>
      <c r="D24" s="286"/>
      <c r="E24" s="286"/>
      <c r="F24" s="286"/>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86" t="s">
        <v>413</v>
      </c>
      <c r="B25" s="286"/>
      <c r="C25" s="286"/>
      <c r="D25" s="286"/>
      <c r="E25" s="286"/>
      <c r="F25" s="286"/>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86" t="s">
        <v>414</v>
      </c>
      <c r="B26" s="286"/>
      <c r="C26" s="286"/>
      <c r="D26" s="286"/>
      <c r="E26" s="286"/>
      <c r="F26" s="286"/>
      <c r="G26" s="85">
        <v>20</v>
      </c>
      <c r="H26" s="88">
        <v>0</v>
      </c>
      <c r="I26" s="88">
        <v>0</v>
      </c>
      <c r="J26" s="88">
        <v>0</v>
      </c>
      <c r="K26" s="88">
        <v>0</v>
      </c>
      <c r="L26" s="88">
        <v>0</v>
      </c>
      <c r="M26" s="88">
        <v>0</v>
      </c>
      <c r="N26" s="88">
        <v>0</v>
      </c>
      <c r="O26" s="88">
        <v>0</v>
      </c>
      <c r="P26" s="88">
        <v>0</v>
      </c>
      <c r="Q26" s="88">
        <v>0</v>
      </c>
      <c r="R26" s="88">
        <v>0</v>
      </c>
      <c r="S26" s="88">
        <v>0</v>
      </c>
      <c r="T26" s="88">
        <v>0</v>
      </c>
      <c r="U26" s="88">
        <v>0</v>
      </c>
      <c r="V26" s="88">
        <v>-6365968</v>
      </c>
      <c r="W26" s="88">
        <v>0</v>
      </c>
      <c r="X26" s="89">
        <f t="shared" si="5"/>
        <v>-6365968</v>
      </c>
      <c r="Y26" s="88">
        <v>-8457852</v>
      </c>
      <c r="Z26" s="89">
        <f t="shared" si="4"/>
        <v>-14823820</v>
      </c>
    </row>
    <row r="27" spans="1:26" x14ac:dyDescent="0.2">
      <c r="A27" s="286" t="s">
        <v>415</v>
      </c>
      <c r="B27" s="286"/>
      <c r="C27" s="286"/>
      <c r="D27" s="286"/>
      <c r="E27" s="286"/>
      <c r="F27" s="286"/>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86" t="s">
        <v>416</v>
      </c>
      <c r="B28" s="286"/>
      <c r="C28" s="286"/>
      <c r="D28" s="286"/>
      <c r="E28" s="286"/>
      <c r="F28" s="286"/>
      <c r="G28" s="85">
        <v>22</v>
      </c>
      <c r="H28" s="88">
        <v>0</v>
      </c>
      <c r="I28" s="88">
        <v>0</v>
      </c>
      <c r="J28" s="88">
        <v>433269</v>
      </c>
      <c r="K28" s="88">
        <v>0</v>
      </c>
      <c r="L28" s="88">
        <v>0</v>
      </c>
      <c r="M28" s="88">
        <v>0</v>
      </c>
      <c r="N28" s="88">
        <v>2329636</v>
      </c>
      <c r="O28" s="88">
        <v>0</v>
      </c>
      <c r="P28" s="88">
        <v>0</v>
      </c>
      <c r="Q28" s="88">
        <v>0</v>
      </c>
      <c r="R28" s="88">
        <v>0</v>
      </c>
      <c r="S28" s="88">
        <v>0</v>
      </c>
      <c r="T28" s="88">
        <v>0</v>
      </c>
      <c r="U28" s="88">
        <v>0</v>
      </c>
      <c r="V28" s="88">
        <v>43565476</v>
      </c>
      <c r="W28" s="88">
        <v>-46328381</v>
      </c>
      <c r="X28" s="89">
        <f t="shared" si="5"/>
        <v>0</v>
      </c>
      <c r="Y28" s="88">
        <v>0</v>
      </c>
      <c r="Z28" s="89">
        <f t="shared" si="4"/>
        <v>0</v>
      </c>
    </row>
    <row r="29" spans="1:26" x14ac:dyDescent="0.2">
      <c r="A29" s="286" t="s">
        <v>417</v>
      </c>
      <c r="B29" s="286"/>
      <c r="C29" s="286"/>
      <c r="D29" s="286"/>
      <c r="E29" s="286"/>
      <c r="F29" s="286"/>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87" t="s">
        <v>418</v>
      </c>
      <c r="B30" s="287"/>
      <c r="C30" s="287"/>
      <c r="D30" s="287"/>
      <c r="E30" s="287"/>
      <c r="F30" s="287"/>
      <c r="G30" s="86">
        <v>24</v>
      </c>
      <c r="H30" s="90">
        <f>SUM(H10:H29)</f>
        <v>159471379</v>
      </c>
      <c r="I30" s="90">
        <f t="shared" ref="I30:Z30" si="7">SUM(I10:I29)</f>
        <v>1073176</v>
      </c>
      <c r="J30" s="90">
        <f t="shared" si="7"/>
        <v>10572684</v>
      </c>
      <c r="K30" s="90">
        <f t="shared" si="7"/>
        <v>5998550</v>
      </c>
      <c r="L30" s="90">
        <f t="shared" si="7"/>
        <v>1998550</v>
      </c>
      <c r="M30" s="90">
        <f t="shared" si="7"/>
        <v>67243333</v>
      </c>
      <c r="N30" s="90">
        <f t="shared" si="7"/>
        <v>28677901</v>
      </c>
      <c r="O30" s="90">
        <f t="shared" si="7"/>
        <v>0</v>
      </c>
      <c r="P30" s="90">
        <f t="shared" si="7"/>
        <v>830229</v>
      </c>
      <c r="Q30" s="90">
        <f t="shared" si="7"/>
        <v>0</v>
      </c>
      <c r="R30" s="90">
        <f t="shared" si="7"/>
        <v>0</v>
      </c>
      <c r="S30" s="90">
        <f t="shared" si="7"/>
        <v>0</v>
      </c>
      <c r="T30" s="90">
        <f t="shared" si="7"/>
        <v>-73159</v>
      </c>
      <c r="U30" s="90">
        <f t="shared" si="7"/>
        <v>0</v>
      </c>
      <c r="V30" s="90">
        <f t="shared" si="7"/>
        <v>122979209</v>
      </c>
      <c r="W30" s="90">
        <f t="shared" si="7"/>
        <v>102600368</v>
      </c>
      <c r="X30" s="90">
        <f>SUM(X10:X29)</f>
        <v>497375120</v>
      </c>
      <c r="Y30" s="90">
        <f t="shared" si="7"/>
        <v>152678100</v>
      </c>
      <c r="Z30" s="90">
        <f t="shared" si="7"/>
        <v>650053220</v>
      </c>
    </row>
    <row r="31" spans="1:26" x14ac:dyDescent="0.2">
      <c r="A31" s="294" t="s">
        <v>419</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row>
    <row r="32" spans="1:26" ht="36.75" customHeight="1" x14ac:dyDescent="0.2">
      <c r="A32" s="298" t="s">
        <v>420</v>
      </c>
      <c r="B32" s="298"/>
      <c r="C32" s="298"/>
      <c r="D32" s="298"/>
      <c r="E32" s="298"/>
      <c r="F32" s="298"/>
      <c r="G32" s="86">
        <v>25</v>
      </c>
      <c r="H32" s="90">
        <f>SUM(H12:H20)</f>
        <v>0</v>
      </c>
      <c r="I32" s="90">
        <f t="shared" ref="I32:Z32" si="8">SUM(I12:I20)</f>
        <v>987</v>
      </c>
      <c r="J32" s="90">
        <f t="shared" si="8"/>
        <v>412799</v>
      </c>
      <c r="K32" s="90">
        <f t="shared" si="8"/>
        <v>1491259</v>
      </c>
      <c r="L32" s="90">
        <f t="shared" si="8"/>
        <v>-33643</v>
      </c>
      <c r="M32" s="90">
        <f t="shared" si="8"/>
        <v>1373900</v>
      </c>
      <c r="N32" s="90">
        <f t="shared" si="8"/>
        <v>-2218150</v>
      </c>
      <c r="O32" s="90">
        <f t="shared" si="8"/>
        <v>0</v>
      </c>
      <c r="P32" s="90">
        <f t="shared" si="8"/>
        <v>0</v>
      </c>
      <c r="Q32" s="90">
        <f t="shared" si="8"/>
        <v>0</v>
      </c>
      <c r="R32" s="90">
        <f t="shared" si="8"/>
        <v>0</v>
      </c>
      <c r="S32" s="90">
        <f t="shared" si="8"/>
        <v>0</v>
      </c>
      <c r="T32" s="90">
        <f t="shared" si="8"/>
        <v>132615</v>
      </c>
      <c r="U32" s="90">
        <f t="shared" ref="U32" si="9">SUM(U12:U20)</f>
        <v>0</v>
      </c>
      <c r="V32" s="90">
        <f t="shared" si="8"/>
        <v>-6304649</v>
      </c>
      <c r="W32" s="90">
        <f t="shared" si="8"/>
        <v>0</v>
      </c>
      <c r="X32" s="90">
        <f>SUM(X12:X20)</f>
        <v>-5077596</v>
      </c>
      <c r="Y32" s="90">
        <f t="shared" si="8"/>
        <v>-25372243</v>
      </c>
      <c r="Z32" s="90">
        <f t="shared" si="8"/>
        <v>-30449839</v>
      </c>
    </row>
    <row r="33" spans="1:26" ht="31.5" customHeight="1" x14ac:dyDescent="0.2">
      <c r="A33" s="298" t="s">
        <v>421</v>
      </c>
      <c r="B33" s="298"/>
      <c r="C33" s="298"/>
      <c r="D33" s="298"/>
      <c r="E33" s="298"/>
      <c r="F33" s="298"/>
      <c r="G33" s="86">
        <v>26</v>
      </c>
      <c r="H33" s="90">
        <f>H11+H32</f>
        <v>0</v>
      </c>
      <c r="I33" s="90">
        <f t="shared" ref="I33:Z33" si="10">I11+I32</f>
        <v>987</v>
      </c>
      <c r="J33" s="90">
        <f t="shared" si="10"/>
        <v>412799</v>
      </c>
      <c r="K33" s="90">
        <f t="shared" si="10"/>
        <v>1491259</v>
      </c>
      <c r="L33" s="90">
        <f t="shared" si="10"/>
        <v>-33643</v>
      </c>
      <c r="M33" s="90">
        <f t="shared" si="10"/>
        <v>1373900</v>
      </c>
      <c r="N33" s="90">
        <f t="shared" si="10"/>
        <v>-2218150</v>
      </c>
      <c r="O33" s="90">
        <f t="shared" si="10"/>
        <v>0</v>
      </c>
      <c r="P33" s="90">
        <f t="shared" si="10"/>
        <v>0</v>
      </c>
      <c r="Q33" s="90">
        <f t="shared" si="10"/>
        <v>0</v>
      </c>
      <c r="R33" s="90">
        <f t="shared" si="10"/>
        <v>0</v>
      </c>
      <c r="S33" s="90">
        <f t="shared" si="10"/>
        <v>0</v>
      </c>
      <c r="T33" s="90">
        <f t="shared" si="10"/>
        <v>132615</v>
      </c>
      <c r="U33" s="90">
        <f t="shared" ref="U33" si="11">U11+U32</f>
        <v>0</v>
      </c>
      <c r="V33" s="90">
        <f t="shared" si="10"/>
        <v>-6304649</v>
      </c>
      <c r="W33" s="90">
        <f t="shared" si="10"/>
        <v>102600368</v>
      </c>
      <c r="X33" s="90">
        <f>X11+X32</f>
        <v>97522772</v>
      </c>
      <c r="Y33" s="90">
        <f t="shared" si="10"/>
        <v>36380636</v>
      </c>
      <c r="Z33" s="90">
        <f t="shared" si="10"/>
        <v>133903408</v>
      </c>
    </row>
    <row r="34" spans="1:26" ht="30.75" customHeight="1" x14ac:dyDescent="0.2">
      <c r="A34" s="298" t="s">
        <v>422</v>
      </c>
      <c r="B34" s="298"/>
      <c r="C34" s="298"/>
      <c r="D34" s="298"/>
      <c r="E34" s="298"/>
      <c r="F34" s="298"/>
      <c r="G34" s="86">
        <v>27</v>
      </c>
      <c r="H34" s="90">
        <f>SUM(H21:H29)</f>
        <v>0</v>
      </c>
      <c r="I34" s="90">
        <f t="shared" ref="I34:Z34" si="12">SUM(I21:I29)</f>
        <v>0</v>
      </c>
      <c r="J34" s="90">
        <f t="shared" si="12"/>
        <v>433269</v>
      </c>
      <c r="K34" s="90">
        <f t="shared" si="12"/>
        <v>0</v>
      </c>
      <c r="L34" s="90">
        <f t="shared" si="12"/>
        <v>0</v>
      </c>
      <c r="M34" s="90">
        <f t="shared" si="12"/>
        <v>0</v>
      </c>
      <c r="N34" s="90">
        <f t="shared" si="12"/>
        <v>2329636</v>
      </c>
      <c r="O34" s="90">
        <f t="shared" si="12"/>
        <v>0</v>
      </c>
      <c r="P34" s="90">
        <f t="shared" si="12"/>
        <v>0</v>
      </c>
      <c r="Q34" s="90">
        <f t="shared" si="12"/>
        <v>0</v>
      </c>
      <c r="R34" s="90">
        <f t="shared" si="12"/>
        <v>0</v>
      </c>
      <c r="S34" s="90">
        <f t="shared" si="12"/>
        <v>0</v>
      </c>
      <c r="T34" s="90">
        <f t="shared" si="12"/>
        <v>0</v>
      </c>
      <c r="U34" s="90">
        <f t="shared" ref="U34" si="13">SUM(U21:U29)</f>
        <v>0</v>
      </c>
      <c r="V34" s="90">
        <f t="shared" si="12"/>
        <v>37199508</v>
      </c>
      <c r="W34" s="90">
        <f t="shared" si="12"/>
        <v>-46328381</v>
      </c>
      <c r="X34" s="90">
        <f>SUM(X21:X29)</f>
        <v>-6365968</v>
      </c>
      <c r="Y34" s="90">
        <f t="shared" si="12"/>
        <v>-8457852</v>
      </c>
      <c r="Z34" s="90">
        <f t="shared" si="12"/>
        <v>-14823820</v>
      </c>
    </row>
    <row r="35" spans="1:26" x14ac:dyDescent="0.2">
      <c r="A35" s="294" t="s">
        <v>162</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row>
    <row r="36" spans="1:26" x14ac:dyDescent="0.2">
      <c r="A36" s="297" t="s">
        <v>423</v>
      </c>
      <c r="B36" s="297"/>
      <c r="C36" s="297"/>
      <c r="D36" s="297"/>
      <c r="E36" s="297"/>
      <c r="F36" s="297"/>
      <c r="G36" s="85">
        <v>28</v>
      </c>
      <c r="H36" s="88">
        <v>159471379</v>
      </c>
      <c r="I36" s="88">
        <v>1073176</v>
      </c>
      <c r="J36" s="88">
        <v>10572684</v>
      </c>
      <c r="K36" s="88">
        <v>5998550</v>
      </c>
      <c r="L36" s="88">
        <v>1998550</v>
      </c>
      <c r="M36" s="88">
        <v>67243333</v>
      </c>
      <c r="N36" s="88">
        <v>28677901</v>
      </c>
      <c r="O36" s="88">
        <v>0</v>
      </c>
      <c r="P36" s="88">
        <v>830229</v>
      </c>
      <c r="Q36" s="88">
        <v>0</v>
      </c>
      <c r="R36" s="88">
        <v>0</v>
      </c>
      <c r="S36" s="88">
        <v>0</v>
      </c>
      <c r="T36" s="88">
        <v>-73159</v>
      </c>
      <c r="U36" s="88">
        <v>0</v>
      </c>
      <c r="V36" s="88">
        <v>122979209</v>
      </c>
      <c r="W36" s="88">
        <v>102600368</v>
      </c>
      <c r="X36" s="89">
        <f>H36+I36+J36+K36-L36+M36+N36+O36+P36+Q36+R36+V36+W36+S36+T36+U36</f>
        <v>497375120</v>
      </c>
      <c r="Y36" s="88">
        <v>152678100</v>
      </c>
      <c r="Z36" s="89">
        <f t="shared" ref="Z36:Z38" si="14">X36+Y36</f>
        <v>650053220</v>
      </c>
    </row>
    <row r="37" spans="1:26" x14ac:dyDescent="0.2">
      <c r="A37" s="286" t="s">
        <v>396</v>
      </c>
      <c r="B37" s="286"/>
      <c r="C37" s="286"/>
      <c r="D37" s="286"/>
      <c r="E37" s="286"/>
      <c r="F37" s="286"/>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86" t="s">
        <v>397</v>
      </c>
      <c r="B38" s="286"/>
      <c r="C38" s="286"/>
      <c r="D38" s="286"/>
      <c r="E38" s="286"/>
      <c r="F38" s="286"/>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87" t="s">
        <v>424</v>
      </c>
      <c r="B39" s="287"/>
      <c r="C39" s="287"/>
      <c r="D39" s="287"/>
      <c r="E39" s="287"/>
      <c r="F39" s="287"/>
      <c r="G39" s="86">
        <v>31</v>
      </c>
      <c r="H39" s="90">
        <f>H36+H37+H38</f>
        <v>159471379</v>
      </c>
      <c r="I39" s="90">
        <f t="shared" ref="I39:V39" si="16">I36+I37+I38</f>
        <v>1073176</v>
      </c>
      <c r="J39" s="90">
        <f t="shared" si="16"/>
        <v>10572684</v>
      </c>
      <c r="K39" s="90">
        <f t="shared" si="16"/>
        <v>5998550</v>
      </c>
      <c r="L39" s="90">
        <f t="shared" si="16"/>
        <v>1998550</v>
      </c>
      <c r="M39" s="90">
        <f t="shared" si="16"/>
        <v>67243333</v>
      </c>
      <c r="N39" s="90">
        <f t="shared" si="16"/>
        <v>28677901</v>
      </c>
      <c r="O39" s="90">
        <f t="shared" si="16"/>
        <v>0</v>
      </c>
      <c r="P39" s="90">
        <f t="shared" si="16"/>
        <v>830229</v>
      </c>
      <c r="Q39" s="90">
        <f t="shared" si="16"/>
        <v>0</v>
      </c>
      <c r="R39" s="90">
        <f t="shared" si="16"/>
        <v>0</v>
      </c>
      <c r="S39" s="90">
        <f t="shared" si="16"/>
        <v>0</v>
      </c>
      <c r="T39" s="90">
        <f t="shared" si="16"/>
        <v>-73159</v>
      </c>
      <c r="U39" s="90">
        <f t="shared" si="16"/>
        <v>0</v>
      </c>
      <c r="V39" s="90">
        <f t="shared" si="16"/>
        <v>122979209</v>
      </c>
      <c r="W39" s="90">
        <f>W36+W37+W38</f>
        <v>102600368</v>
      </c>
      <c r="X39" s="90">
        <f>X36+X37+X38</f>
        <v>497375120</v>
      </c>
      <c r="Y39" s="90">
        <f>Y36+Y37+Y38</f>
        <v>152678100</v>
      </c>
      <c r="Z39" s="90">
        <f>Z36+Z37+Z38</f>
        <v>650053220</v>
      </c>
    </row>
    <row r="40" spans="1:26" x14ac:dyDescent="0.2">
      <c r="A40" s="286" t="s">
        <v>399</v>
      </c>
      <c r="B40" s="286"/>
      <c r="C40" s="286"/>
      <c r="D40" s="286"/>
      <c r="E40" s="286"/>
      <c r="F40" s="286"/>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146860849</v>
      </c>
      <c r="X40" s="89">
        <f>H40+I40+J40+K40-L40+M40+N40+O40+P40+Q40+R40+V40+W40+S40+T40+U40</f>
        <v>146860849</v>
      </c>
      <c r="Y40" s="88">
        <v>75567140</v>
      </c>
      <c r="Z40" s="89">
        <f t="shared" ref="Z40:Z58" si="17">X40+Y40</f>
        <v>222427989</v>
      </c>
    </row>
    <row r="41" spans="1:26" x14ac:dyDescent="0.2">
      <c r="A41" s="286" t="s">
        <v>400</v>
      </c>
      <c r="B41" s="286"/>
      <c r="C41" s="286"/>
      <c r="D41" s="286"/>
      <c r="E41" s="286"/>
      <c r="F41" s="286"/>
      <c r="G41" s="85">
        <v>33</v>
      </c>
      <c r="H41" s="87">
        <v>0</v>
      </c>
      <c r="I41" s="87">
        <v>0</v>
      </c>
      <c r="J41" s="87">
        <v>0</v>
      </c>
      <c r="K41" s="87">
        <v>0</v>
      </c>
      <c r="L41" s="87">
        <v>0</v>
      </c>
      <c r="M41" s="87">
        <v>0</v>
      </c>
      <c r="N41" s="88">
        <v>0</v>
      </c>
      <c r="O41" s="87">
        <v>0</v>
      </c>
      <c r="P41" s="87">
        <v>0</v>
      </c>
      <c r="Q41" s="87">
        <v>0</v>
      </c>
      <c r="R41" s="87">
        <v>0</v>
      </c>
      <c r="S41" s="87">
        <v>0</v>
      </c>
      <c r="T41" s="88">
        <v>-162802</v>
      </c>
      <c r="U41" s="88">
        <v>0</v>
      </c>
      <c r="V41" s="87">
        <v>0</v>
      </c>
      <c r="W41" s="87">
        <v>0</v>
      </c>
      <c r="X41" s="89">
        <f t="shared" ref="X41:X58" si="18">H41+I41+J41+K41-L41+M41+N41+O41+P41+Q41+R41+V41+W41+S41+T41+U41</f>
        <v>-162802</v>
      </c>
      <c r="Y41" s="88">
        <v>-97439</v>
      </c>
      <c r="Z41" s="89">
        <f t="shared" si="17"/>
        <v>-260241</v>
      </c>
    </row>
    <row r="42" spans="1:26" ht="27" customHeight="1" x14ac:dyDescent="0.2">
      <c r="A42" s="286" t="s">
        <v>401</v>
      </c>
      <c r="B42" s="286"/>
      <c r="C42" s="286"/>
      <c r="D42" s="286"/>
      <c r="E42" s="286"/>
      <c r="F42" s="286"/>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86" t="s">
        <v>402</v>
      </c>
      <c r="B43" s="286"/>
      <c r="C43" s="286"/>
      <c r="D43" s="286"/>
      <c r="E43" s="286"/>
      <c r="F43" s="286"/>
      <c r="G43" s="85">
        <v>35</v>
      </c>
      <c r="H43" s="87">
        <v>0</v>
      </c>
      <c r="I43" s="87">
        <v>0</v>
      </c>
      <c r="J43" s="87">
        <v>0</v>
      </c>
      <c r="K43" s="87">
        <v>0</v>
      </c>
      <c r="L43" s="87">
        <v>0</v>
      </c>
      <c r="M43" s="87">
        <v>0</v>
      </c>
      <c r="N43" s="87">
        <v>0</v>
      </c>
      <c r="O43" s="87">
        <v>0</v>
      </c>
      <c r="P43" s="88">
        <v>431636</v>
      </c>
      <c r="Q43" s="87">
        <v>0</v>
      </c>
      <c r="R43" s="87">
        <v>0</v>
      </c>
      <c r="S43" s="87">
        <v>0</v>
      </c>
      <c r="T43" s="87">
        <v>0</v>
      </c>
      <c r="U43" s="88">
        <v>0</v>
      </c>
      <c r="V43" s="88">
        <v>0</v>
      </c>
      <c r="W43" s="88">
        <v>0</v>
      </c>
      <c r="X43" s="89">
        <f t="shared" si="18"/>
        <v>431636</v>
      </c>
      <c r="Y43" s="88">
        <v>386871</v>
      </c>
      <c r="Z43" s="89">
        <f t="shared" si="17"/>
        <v>818507</v>
      </c>
    </row>
    <row r="44" spans="1:26" ht="21" customHeight="1" x14ac:dyDescent="0.2">
      <c r="A44" s="286" t="s">
        <v>403</v>
      </c>
      <c r="B44" s="286"/>
      <c r="C44" s="286"/>
      <c r="D44" s="286"/>
      <c r="E44" s="286"/>
      <c r="F44" s="286"/>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86" t="s">
        <v>404</v>
      </c>
      <c r="B45" s="286"/>
      <c r="C45" s="286"/>
      <c r="D45" s="286"/>
      <c r="E45" s="286"/>
      <c r="F45" s="286"/>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86" t="s">
        <v>405</v>
      </c>
      <c r="B46" s="286"/>
      <c r="C46" s="286"/>
      <c r="D46" s="286"/>
      <c r="E46" s="286"/>
      <c r="F46" s="286"/>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86" t="s">
        <v>406</v>
      </c>
      <c r="B47" s="286"/>
      <c r="C47" s="286"/>
      <c r="D47" s="286"/>
      <c r="E47" s="286"/>
      <c r="F47" s="286"/>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86" t="s">
        <v>407</v>
      </c>
      <c r="B48" s="286"/>
      <c r="C48" s="286"/>
      <c r="D48" s="286"/>
      <c r="E48" s="286"/>
      <c r="F48" s="286"/>
      <c r="G48" s="85">
        <v>40</v>
      </c>
      <c r="H48" s="88">
        <v>0</v>
      </c>
      <c r="I48" s="88">
        <v>753552</v>
      </c>
      <c r="J48" s="88">
        <v>0</v>
      </c>
      <c r="K48" s="88">
        <v>-126835</v>
      </c>
      <c r="L48" s="88">
        <v>-126835</v>
      </c>
      <c r="M48" s="88">
        <v>-1169048</v>
      </c>
      <c r="N48" s="88">
        <v>-430393</v>
      </c>
      <c r="O48" s="88">
        <v>0</v>
      </c>
      <c r="P48" s="88">
        <v>72</v>
      </c>
      <c r="Q48" s="88">
        <v>0</v>
      </c>
      <c r="R48" s="88">
        <v>0</v>
      </c>
      <c r="S48" s="88">
        <v>0</v>
      </c>
      <c r="T48" s="88">
        <v>0</v>
      </c>
      <c r="U48" s="88">
        <v>0</v>
      </c>
      <c r="V48" s="88">
        <v>-5847055</v>
      </c>
      <c r="W48" s="88">
        <v>0</v>
      </c>
      <c r="X48" s="89">
        <f t="shared" si="18"/>
        <v>-6692872</v>
      </c>
      <c r="Y48" s="88">
        <v>9286978</v>
      </c>
      <c r="Z48" s="89">
        <f t="shared" si="17"/>
        <v>2594106</v>
      </c>
    </row>
    <row r="49" spans="1:26" x14ac:dyDescent="0.2">
      <c r="A49" s="286" t="s">
        <v>408</v>
      </c>
      <c r="B49" s="286"/>
      <c r="C49" s="286"/>
      <c r="D49" s="286"/>
      <c r="E49" s="286"/>
      <c r="F49" s="286"/>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86" t="s">
        <v>409</v>
      </c>
      <c r="B50" s="286"/>
      <c r="C50" s="286"/>
      <c r="D50" s="286"/>
      <c r="E50" s="286"/>
      <c r="F50" s="286"/>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86" t="s">
        <v>410</v>
      </c>
      <c r="B51" s="286"/>
      <c r="C51" s="286"/>
      <c r="D51" s="286"/>
      <c r="E51" s="286"/>
      <c r="F51" s="286"/>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86" t="s">
        <v>411</v>
      </c>
      <c r="B52" s="286"/>
      <c r="C52" s="286"/>
      <c r="D52" s="286"/>
      <c r="E52" s="286"/>
      <c r="F52" s="286"/>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c r="Z52" s="89">
        <f t="shared" si="17"/>
        <v>0</v>
      </c>
    </row>
    <row r="53" spans="1:26" x14ac:dyDescent="0.2">
      <c r="A53" s="286" t="s">
        <v>412</v>
      </c>
      <c r="B53" s="286"/>
      <c r="C53" s="286"/>
      <c r="D53" s="286"/>
      <c r="E53" s="286"/>
      <c r="F53" s="286"/>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86" t="s">
        <v>413</v>
      </c>
      <c r="B54" s="286"/>
      <c r="C54" s="286"/>
      <c r="D54" s="286"/>
      <c r="E54" s="286"/>
      <c r="F54" s="286"/>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86" t="s">
        <v>425</v>
      </c>
      <c r="B55" s="286"/>
      <c r="C55" s="286"/>
      <c r="D55" s="286"/>
      <c r="E55" s="286"/>
      <c r="F55" s="286"/>
      <c r="G55" s="85">
        <v>47</v>
      </c>
      <c r="H55" s="88">
        <v>0</v>
      </c>
      <c r="I55" s="88">
        <v>0</v>
      </c>
      <c r="J55" s="88">
        <v>0</v>
      </c>
      <c r="K55" s="88">
        <v>0</v>
      </c>
      <c r="L55" s="88">
        <v>0</v>
      </c>
      <c r="M55" s="88">
        <v>0</v>
      </c>
      <c r="N55" s="88">
        <v>0</v>
      </c>
      <c r="O55" s="88">
        <v>0</v>
      </c>
      <c r="P55" s="88">
        <v>0</v>
      </c>
      <c r="Q55" s="88">
        <v>0</v>
      </c>
      <c r="R55" s="88">
        <v>0</v>
      </c>
      <c r="S55" s="88">
        <v>0</v>
      </c>
      <c r="T55" s="88">
        <v>0</v>
      </c>
      <c r="U55" s="88">
        <v>0</v>
      </c>
      <c r="V55" s="88">
        <v>-7641705</v>
      </c>
      <c r="W55" s="88">
        <v>0</v>
      </c>
      <c r="X55" s="89">
        <f t="shared" si="18"/>
        <v>-7641705</v>
      </c>
      <c r="Y55" s="88">
        <v>-20014844</v>
      </c>
      <c r="Z55" s="89">
        <f t="shared" si="17"/>
        <v>-27656549</v>
      </c>
    </row>
    <row r="56" spans="1:26" x14ac:dyDescent="0.2">
      <c r="A56" s="286" t="s">
        <v>415</v>
      </c>
      <c r="B56" s="286"/>
      <c r="C56" s="286"/>
      <c r="D56" s="286"/>
      <c r="E56" s="286"/>
      <c r="F56" s="286"/>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86" t="s">
        <v>426</v>
      </c>
      <c r="B57" s="286"/>
      <c r="C57" s="286"/>
      <c r="D57" s="286"/>
      <c r="E57" s="286"/>
      <c r="F57" s="286"/>
      <c r="G57" s="85">
        <v>49</v>
      </c>
      <c r="H57" s="88">
        <v>0</v>
      </c>
      <c r="I57" s="88">
        <v>0</v>
      </c>
      <c r="J57" s="88">
        <v>0</v>
      </c>
      <c r="K57" s="88">
        <v>0</v>
      </c>
      <c r="L57" s="88">
        <v>0</v>
      </c>
      <c r="M57" s="88">
        <v>0</v>
      </c>
      <c r="N57" s="88">
        <v>4372347</v>
      </c>
      <c r="O57" s="88">
        <v>0</v>
      </c>
      <c r="P57" s="88">
        <v>0</v>
      </c>
      <c r="Q57" s="88">
        <v>0</v>
      </c>
      <c r="R57" s="88">
        <v>0</v>
      </c>
      <c r="S57" s="88">
        <v>0</v>
      </c>
      <c r="T57" s="88">
        <v>0</v>
      </c>
      <c r="U57" s="88">
        <v>0</v>
      </c>
      <c r="V57" s="88">
        <v>98228021</v>
      </c>
      <c r="W57" s="88">
        <v>-102600368</v>
      </c>
      <c r="X57" s="89">
        <f t="shared" si="18"/>
        <v>0</v>
      </c>
      <c r="Y57" s="88">
        <v>0</v>
      </c>
      <c r="Z57" s="89">
        <f t="shared" si="17"/>
        <v>0</v>
      </c>
    </row>
    <row r="58" spans="1:26" x14ac:dyDescent="0.2">
      <c r="A58" s="286" t="s">
        <v>417</v>
      </c>
      <c r="B58" s="286"/>
      <c r="C58" s="286"/>
      <c r="D58" s="286"/>
      <c r="E58" s="286"/>
      <c r="F58" s="286"/>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87" t="s">
        <v>427</v>
      </c>
      <c r="B59" s="287"/>
      <c r="C59" s="287"/>
      <c r="D59" s="287"/>
      <c r="E59" s="287"/>
      <c r="F59" s="287"/>
      <c r="G59" s="86">
        <v>51</v>
      </c>
      <c r="H59" s="90">
        <f>SUM(H39:H58)</f>
        <v>159471379</v>
      </c>
      <c r="I59" s="90">
        <f t="shared" ref="I59:Z59" si="19">SUM(I39:I58)</f>
        <v>1826728</v>
      </c>
      <c r="J59" s="90">
        <f t="shared" si="19"/>
        <v>10572684</v>
      </c>
      <c r="K59" s="90">
        <f t="shared" si="19"/>
        <v>5871715</v>
      </c>
      <c r="L59" s="90">
        <f t="shared" si="19"/>
        <v>1871715</v>
      </c>
      <c r="M59" s="90">
        <f t="shared" si="19"/>
        <v>66074285</v>
      </c>
      <c r="N59" s="90">
        <f t="shared" si="19"/>
        <v>32619855</v>
      </c>
      <c r="O59" s="90">
        <f t="shared" si="19"/>
        <v>0</v>
      </c>
      <c r="P59" s="90">
        <f t="shared" si="19"/>
        <v>1261937</v>
      </c>
      <c r="Q59" s="90">
        <f t="shared" si="19"/>
        <v>0</v>
      </c>
      <c r="R59" s="90">
        <f t="shared" si="19"/>
        <v>0</v>
      </c>
      <c r="S59" s="90">
        <f t="shared" si="19"/>
        <v>0</v>
      </c>
      <c r="T59" s="90">
        <f t="shared" si="19"/>
        <v>-235961</v>
      </c>
      <c r="U59" s="90">
        <f t="shared" si="19"/>
        <v>0</v>
      </c>
      <c r="V59" s="90">
        <f t="shared" si="19"/>
        <v>207718470</v>
      </c>
      <c r="W59" s="90">
        <f t="shared" si="19"/>
        <v>146860849</v>
      </c>
      <c r="X59" s="90">
        <f>SUM(X39:X58)</f>
        <v>630170226</v>
      </c>
      <c r="Y59" s="90">
        <f t="shared" si="19"/>
        <v>217806806</v>
      </c>
      <c r="Z59" s="90">
        <f t="shared" si="19"/>
        <v>847977032</v>
      </c>
    </row>
    <row r="60" spans="1:26" x14ac:dyDescent="0.2">
      <c r="A60" s="294" t="s">
        <v>419</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row>
    <row r="61" spans="1:26" ht="31.5" customHeight="1" x14ac:dyDescent="0.2">
      <c r="A61" s="298" t="s">
        <v>428</v>
      </c>
      <c r="B61" s="298"/>
      <c r="C61" s="298"/>
      <c r="D61" s="298"/>
      <c r="E61" s="298"/>
      <c r="F61" s="298"/>
      <c r="G61" s="86">
        <v>52</v>
      </c>
      <c r="H61" s="90">
        <f>SUM(H41:H49)</f>
        <v>0</v>
      </c>
      <c r="I61" s="90">
        <f t="shared" ref="I61:Z61" si="20">SUM(I41:I49)</f>
        <v>753552</v>
      </c>
      <c r="J61" s="90">
        <f t="shared" si="20"/>
        <v>0</v>
      </c>
      <c r="K61" s="90">
        <f t="shared" si="20"/>
        <v>-126835</v>
      </c>
      <c r="L61" s="90">
        <f t="shared" si="20"/>
        <v>-126835</v>
      </c>
      <c r="M61" s="90">
        <f t="shared" si="20"/>
        <v>-1169048</v>
      </c>
      <c r="N61" s="90">
        <f t="shared" si="20"/>
        <v>-430393</v>
      </c>
      <c r="O61" s="90">
        <f t="shared" si="20"/>
        <v>0</v>
      </c>
      <c r="P61" s="90">
        <f t="shared" si="20"/>
        <v>431708</v>
      </c>
      <c r="Q61" s="90">
        <f t="shared" si="20"/>
        <v>0</v>
      </c>
      <c r="R61" s="90">
        <f t="shared" si="20"/>
        <v>0</v>
      </c>
      <c r="S61" s="90">
        <f t="shared" si="20"/>
        <v>0</v>
      </c>
      <c r="T61" s="90">
        <f t="shared" si="20"/>
        <v>-162802</v>
      </c>
      <c r="U61" s="90">
        <f t="shared" ref="U61" si="21">SUM(U41:U49)</f>
        <v>0</v>
      </c>
      <c r="V61" s="90">
        <f t="shared" si="20"/>
        <v>-5847055</v>
      </c>
      <c r="W61" s="90">
        <f t="shared" si="20"/>
        <v>0</v>
      </c>
      <c r="X61" s="90">
        <f>SUM(X41:X49)</f>
        <v>-6424038</v>
      </c>
      <c r="Y61" s="90">
        <f t="shared" si="20"/>
        <v>9576410</v>
      </c>
      <c r="Z61" s="90">
        <f t="shared" si="20"/>
        <v>3152372</v>
      </c>
    </row>
    <row r="62" spans="1:26" ht="27.75" customHeight="1" x14ac:dyDescent="0.2">
      <c r="A62" s="298" t="s">
        <v>429</v>
      </c>
      <c r="B62" s="298"/>
      <c r="C62" s="298"/>
      <c r="D62" s="298"/>
      <c r="E62" s="298"/>
      <c r="F62" s="298"/>
      <c r="G62" s="86">
        <v>53</v>
      </c>
      <c r="H62" s="90">
        <f>H40+H61</f>
        <v>0</v>
      </c>
      <c r="I62" s="90">
        <f t="shared" ref="I62:Z62" si="22">I40+I61</f>
        <v>753552</v>
      </c>
      <c r="J62" s="90">
        <f t="shared" si="22"/>
        <v>0</v>
      </c>
      <c r="K62" s="90">
        <f t="shared" si="22"/>
        <v>-126835</v>
      </c>
      <c r="L62" s="90">
        <f t="shared" si="22"/>
        <v>-126835</v>
      </c>
      <c r="M62" s="90">
        <f t="shared" si="22"/>
        <v>-1169048</v>
      </c>
      <c r="N62" s="90">
        <f t="shared" si="22"/>
        <v>-430393</v>
      </c>
      <c r="O62" s="90">
        <f t="shared" si="22"/>
        <v>0</v>
      </c>
      <c r="P62" s="90">
        <f t="shared" si="22"/>
        <v>431708</v>
      </c>
      <c r="Q62" s="90">
        <f t="shared" si="22"/>
        <v>0</v>
      </c>
      <c r="R62" s="90">
        <f t="shared" si="22"/>
        <v>0</v>
      </c>
      <c r="S62" s="90">
        <f t="shared" si="22"/>
        <v>0</v>
      </c>
      <c r="T62" s="90">
        <f t="shared" si="22"/>
        <v>-162802</v>
      </c>
      <c r="U62" s="90">
        <f t="shared" ref="U62" si="23">U40+U61</f>
        <v>0</v>
      </c>
      <c r="V62" s="90">
        <f t="shared" si="22"/>
        <v>-5847055</v>
      </c>
      <c r="W62" s="90">
        <f t="shared" si="22"/>
        <v>146860849</v>
      </c>
      <c r="X62" s="90">
        <f>X40+X61</f>
        <v>140436811</v>
      </c>
      <c r="Y62" s="90">
        <f t="shared" si="22"/>
        <v>85143550</v>
      </c>
      <c r="Z62" s="90">
        <f t="shared" si="22"/>
        <v>225580361</v>
      </c>
    </row>
    <row r="63" spans="1:26" ht="29.25" customHeight="1" x14ac:dyDescent="0.2">
      <c r="A63" s="298" t="s">
        <v>430</v>
      </c>
      <c r="B63" s="298"/>
      <c r="C63" s="298"/>
      <c r="D63" s="298"/>
      <c r="E63" s="298"/>
      <c r="F63" s="298"/>
      <c r="G63" s="86">
        <v>54</v>
      </c>
      <c r="H63" s="90">
        <f>SUM(H50:H58)</f>
        <v>0</v>
      </c>
      <c r="I63" s="90">
        <f t="shared" ref="I63:Z63" si="24">SUM(I50:I58)</f>
        <v>0</v>
      </c>
      <c r="J63" s="90">
        <f t="shared" si="24"/>
        <v>0</v>
      </c>
      <c r="K63" s="90">
        <f t="shared" si="24"/>
        <v>0</v>
      </c>
      <c r="L63" s="90">
        <f t="shared" si="24"/>
        <v>0</v>
      </c>
      <c r="M63" s="90">
        <f t="shared" si="24"/>
        <v>0</v>
      </c>
      <c r="N63" s="90">
        <f t="shared" si="24"/>
        <v>4372347</v>
      </c>
      <c r="O63" s="90">
        <f t="shared" si="24"/>
        <v>0</v>
      </c>
      <c r="P63" s="90">
        <f t="shared" si="24"/>
        <v>0</v>
      </c>
      <c r="Q63" s="90">
        <f t="shared" si="24"/>
        <v>0</v>
      </c>
      <c r="R63" s="90">
        <f t="shared" si="24"/>
        <v>0</v>
      </c>
      <c r="S63" s="90">
        <f t="shared" si="24"/>
        <v>0</v>
      </c>
      <c r="T63" s="90">
        <f t="shared" si="24"/>
        <v>0</v>
      </c>
      <c r="U63" s="90">
        <f t="shared" ref="U63" si="25">SUM(U50:U58)</f>
        <v>0</v>
      </c>
      <c r="V63" s="90">
        <f t="shared" si="24"/>
        <v>90586316</v>
      </c>
      <c r="W63" s="90">
        <f t="shared" si="24"/>
        <v>-102600368</v>
      </c>
      <c r="X63" s="90">
        <f>SUM(X50:X58)</f>
        <v>-7641705</v>
      </c>
      <c r="Y63" s="90">
        <f t="shared" si="24"/>
        <v>-20014844</v>
      </c>
      <c r="Z63" s="90">
        <f t="shared" si="24"/>
        <v>-27656549</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3"/>
  <sheetViews>
    <sheetView tabSelected="1" zoomScale="80" zoomScaleNormal="80" workbookViewId="0">
      <selection activeCell="K94" sqref="K94"/>
    </sheetView>
  </sheetViews>
  <sheetFormatPr defaultRowHeight="12.75" x14ac:dyDescent="0.2"/>
  <cols>
    <col min="1" max="1" width="67.28515625" customWidth="1"/>
    <col min="2" max="2" width="15.28515625" customWidth="1"/>
    <col min="3" max="3" width="1.140625" customWidth="1"/>
    <col min="4" max="4" width="17.5703125" bestFit="1" customWidth="1"/>
    <col min="5" max="5" width="1" customWidth="1"/>
    <col min="6" max="6" width="16.85546875" bestFit="1" customWidth="1"/>
    <col min="7" max="7" width="56.85546875" customWidth="1"/>
  </cols>
  <sheetData>
    <row r="1" spans="1:7" x14ac:dyDescent="0.2">
      <c r="A1" s="162" t="s">
        <v>560</v>
      </c>
      <c r="B1" s="117"/>
      <c r="C1" s="117"/>
      <c r="D1" s="117"/>
      <c r="E1" s="117"/>
      <c r="F1" s="117"/>
      <c r="G1" s="117"/>
    </row>
    <row r="2" spans="1:7" x14ac:dyDescent="0.2">
      <c r="A2" s="112"/>
      <c r="B2" s="117"/>
      <c r="C2" s="117"/>
      <c r="D2" s="117"/>
      <c r="E2" s="117"/>
      <c r="F2" s="117"/>
      <c r="G2" s="117"/>
    </row>
    <row r="3" spans="1:7" x14ac:dyDescent="0.2">
      <c r="A3" s="162" t="s">
        <v>561</v>
      </c>
      <c r="B3" s="117"/>
      <c r="C3" s="117"/>
      <c r="D3" s="117"/>
      <c r="E3" s="117"/>
      <c r="F3" s="117"/>
      <c r="G3" s="117"/>
    </row>
    <row r="4" spans="1:7" x14ac:dyDescent="0.2">
      <c r="A4" s="112" t="s">
        <v>481</v>
      </c>
      <c r="B4" s="117"/>
      <c r="C4" s="117"/>
      <c r="D4" s="117"/>
      <c r="E4" s="117"/>
      <c r="F4" s="117"/>
      <c r="G4" s="117"/>
    </row>
    <row r="5" spans="1:7" x14ac:dyDescent="0.2">
      <c r="A5" s="112"/>
      <c r="B5" s="117"/>
      <c r="C5" s="117"/>
      <c r="D5" s="117"/>
      <c r="E5" s="117"/>
      <c r="F5" s="117"/>
      <c r="G5" s="117"/>
    </row>
    <row r="6" spans="1:7" x14ac:dyDescent="0.2">
      <c r="A6" s="162" t="s">
        <v>563</v>
      </c>
      <c r="B6" s="117"/>
      <c r="C6" s="117"/>
      <c r="D6" s="117"/>
      <c r="E6" s="117"/>
      <c r="F6" s="117"/>
      <c r="G6" s="117"/>
    </row>
    <row r="7" spans="1:7" x14ac:dyDescent="0.2">
      <c r="A7" s="113"/>
      <c r="B7" s="117"/>
      <c r="C7" s="117"/>
      <c r="D7" s="117"/>
      <c r="E7" s="117"/>
      <c r="F7" s="117"/>
      <c r="G7" s="117"/>
    </row>
    <row r="8" spans="1:7" x14ac:dyDescent="0.2">
      <c r="A8" s="118" t="s">
        <v>562</v>
      </c>
      <c r="B8" s="117"/>
      <c r="C8" s="117"/>
      <c r="D8" s="117"/>
      <c r="E8" s="117"/>
      <c r="F8" s="117"/>
      <c r="G8" s="117"/>
    </row>
    <row r="9" spans="1:7" x14ac:dyDescent="0.2">
      <c r="A9" s="117"/>
      <c r="B9" s="117"/>
      <c r="C9" s="117"/>
      <c r="D9" s="117"/>
      <c r="E9" s="117"/>
      <c r="F9" s="117"/>
      <c r="G9" s="117"/>
    </row>
    <row r="10" spans="1:7" x14ac:dyDescent="0.2">
      <c r="A10" s="125" t="s">
        <v>484</v>
      </c>
      <c r="B10" s="126" t="s">
        <v>482</v>
      </c>
      <c r="C10" s="126"/>
      <c r="D10" s="126" t="s">
        <v>485</v>
      </c>
      <c r="E10" s="126"/>
      <c r="F10" s="126" t="s">
        <v>486</v>
      </c>
      <c r="G10" s="127" t="s">
        <v>487</v>
      </c>
    </row>
    <row r="11" spans="1:7" x14ac:dyDescent="0.2">
      <c r="A11" s="128" t="s">
        <v>488</v>
      </c>
      <c r="B11" s="129"/>
      <c r="C11" s="129"/>
      <c r="D11" s="129"/>
      <c r="E11" s="129"/>
      <c r="F11" s="129"/>
      <c r="G11" s="130"/>
    </row>
    <row r="12" spans="1:7" x14ac:dyDescent="0.2">
      <c r="A12" s="125"/>
      <c r="B12" s="131"/>
      <c r="C12" s="131"/>
      <c r="D12" s="131"/>
      <c r="E12" s="131"/>
      <c r="F12" s="131"/>
      <c r="G12" s="132"/>
    </row>
    <row r="13" spans="1:7" x14ac:dyDescent="0.2">
      <c r="A13" s="133" t="s">
        <v>489</v>
      </c>
      <c r="B13" s="134">
        <v>32865</v>
      </c>
      <c r="C13" s="131"/>
      <c r="D13" s="134">
        <v>0</v>
      </c>
      <c r="E13" s="131"/>
      <c r="F13" s="135">
        <f>+B13-D13</f>
        <v>32865</v>
      </c>
      <c r="G13" s="299" t="s">
        <v>490</v>
      </c>
    </row>
    <row r="14" spans="1:7" x14ac:dyDescent="0.2">
      <c r="A14" s="133" t="s">
        <v>491</v>
      </c>
      <c r="B14" s="135">
        <v>0</v>
      </c>
      <c r="C14" s="131"/>
      <c r="D14" s="134">
        <v>21181</v>
      </c>
      <c r="E14" s="131"/>
      <c r="F14" s="135">
        <f>+B14-D14</f>
        <v>-21181</v>
      </c>
      <c r="G14" s="299"/>
    </row>
    <row r="15" spans="1:7" x14ac:dyDescent="0.2">
      <c r="A15" s="133" t="s">
        <v>492</v>
      </c>
      <c r="B15" s="138">
        <v>0</v>
      </c>
      <c r="C15" s="129"/>
      <c r="D15" s="137">
        <v>11684</v>
      </c>
      <c r="E15" s="129"/>
      <c r="F15" s="138">
        <f>+B15-D15</f>
        <v>-11684</v>
      </c>
      <c r="G15" s="300"/>
    </row>
    <row r="16" spans="1:7" x14ac:dyDescent="0.2">
      <c r="A16" s="114" t="s">
        <v>564</v>
      </c>
      <c r="B16" s="305">
        <f>SUM(B12:B15)</f>
        <v>32865</v>
      </c>
      <c r="C16" s="306"/>
      <c r="D16" s="305">
        <f>SUM(D13:D15)</f>
        <v>32865</v>
      </c>
      <c r="E16" s="131"/>
      <c r="F16" s="135">
        <f>B16-D16</f>
        <v>0</v>
      </c>
      <c r="G16" s="132"/>
    </row>
    <row r="17" spans="1:7" x14ac:dyDescent="0.2">
      <c r="A17" s="123"/>
      <c r="B17" s="134"/>
      <c r="C17" s="131"/>
      <c r="D17" s="134"/>
      <c r="E17" s="131"/>
      <c r="F17" s="131"/>
      <c r="G17" s="132"/>
    </row>
    <row r="18" spans="1:7" x14ac:dyDescent="0.2">
      <c r="A18" s="133" t="s">
        <v>493</v>
      </c>
      <c r="B18" s="135">
        <v>325</v>
      </c>
      <c r="C18" s="131"/>
      <c r="D18" s="134">
        <v>0</v>
      </c>
      <c r="E18" s="131"/>
      <c r="F18" s="135">
        <f>+B18-D18</f>
        <v>325</v>
      </c>
      <c r="G18" s="299" t="s">
        <v>494</v>
      </c>
    </row>
    <row r="19" spans="1:7" x14ac:dyDescent="0.2">
      <c r="A19" s="133" t="s">
        <v>495</v>
      </c>
      <c r="B19" s="134">
        <v>6932</v>
      </c>
      <c r="C19" s="131"/>
      <c r="D19" s="134">
        <v>0</v>
      </c>
      <c r="E19" s="131"/>
      <c r="F19" s="135">
        <f>+B19-D19</f>
        <v>6932</v>
      </c>
      <c r="G19" s="299"/>
    </row>
    <row r="20" spans="1:7" x14ac:dyDescent="0.2">
      <c r="A20" s="133" t="s">
        <v>496</v>
      </c>
      <c r="B20" s="138">
        <v>0</v>
      </c>
      <c r="C20" s="129"/>
      <c r="D20" s="137">
        <v>7257</v>
      </c>
      <c r="E20" s="129"/>
      <c r="F20" s="138">
        <f>+B20-D20</f>
        <v>-7257</v>
      </c>
      <c r="G20" s="300"/>
    </row>
    <row r="21" spans="1:7" x14ac:dyDescent="0.2">
      <c r="A21" s="114" t="s">
        <v>564</v>
      </c>
      <c r="B21" s="305">
        <f>SUM(B18:B20)</f>
        <v>7257</v>
      </c>
      <c r="C21" s="306"/>
      <c r="D21" s="305">
        <f>SUM(D18:D20)</f>
        <v>7257</v>
      </c>
      <c r="E21" s="131"/>
      <c r="F21" s="131">
        <f>B21-D21</f>
        <v>0</v>
      </c>
      <c r="G21" s="132"/>
    </row>
    <row r="22" spans="1:7" x14ac:dyDescent="0.2">
      <c r="A22" s="133"/>
      <c r="B22" s="131"/>
      <c r="C22" s="131"/>
      <c r="D22" s="131"/>
      <c r="E22" s="131"/>
      <c r="F22" s="131"/>
      <c r="G22" s="132"/>
    </row>
    <row r="23" spans="1:7" ht="12.75" customHeight="1" x14ac:dyDescent="0.2">
      <c r="A23" s="133" t="s">
        <v>497</v>
      </c>
      <c r="B23" s="135">
        <v>343546</v>
      </c>
      <c r="C23" s="135"/>
      <c r="D23" s="135">
        <v>0</v>
      </c>
      <c r="E23" s="135"/>
      <c r="F23" s="135">
        <f>+B23-D23</f>
        <v>343546</v>
      </c>
      <c r="G23" s="299" t="s">
        <v>498</v>
      </c>
    </row>
    <row r="24" spans="1:7" x14ac:dyDescent="0.2">
      <c r="A24" s="133" t="s">
        <v>499</v>
      </c>
      <c r="B24" s="135">
        <v>0</v>
      </c>
      <c r="C24" s="135"/>
      <c r="D24" s="139">
        <v>316571</v>
      </c>
      <c r="E24" s="135"/>
      <c r="F24" s="135">
        <f>+B24-D24</f>
        <v>-316571</v>
      </c>
      <c r="G24" s="299"/>
    </row>
    <row r="25" spans="1:7" x14ac:dyDescent="0.2">
      <c r="A25" s="133" t="s">
        <v>500</v>
      </c>
      <c r="B25" s="135">
        <v>0</v>
      </c>
      <c r="C25" s="135"/>
      <c r="D25" s="139">
        <v>21156</v>
      </c>
      <c r="E25" s="135"/>
      <c r="F25" s="135">
        <f t="shared" ref="F25:F26" si="0">+B25-D25</f>
        <v>-21156</v>
      </c>
      <c r="G25" s="299"/>
    </row>
    <row r="26" spans="1:7" x14ac:dyDescent="0.2">
      <c r="A26" s="133" t="s">
        <v>501</v>
      </c>
      <c r="B26" s="135">
        <v>0</v>
      </c>
      <c r="C26" s="135"/>
      <c r="D26" s="139">
        <v>5819</v>
      </c>
      <c r="E26" s="135"/>
      <c r="F26" s="135">
        <f t="shared" si="0"/>
        <v>-5819</v>
      </c>
      <c r="G26" s="300"/>
    </row>
    <row r="27" spans="1:7" x14ac:dyDescent="0.2">
      <c r="A27" s="114" t="s">
        <v>564</v>
      </c>
      <c r="B27" s="115">
        <f>SUM(B23:B26)</f>
        <v>343546</v>
      </c>
      <c r="C27" s="115"/>
      <c r="D27" s="115">
        <f>SUM(D23:D26)</f>
        <v>343546</v>
      </c>
      <c r="E27" s="115"/>
      <c r="F27" s="115">
        <f t="shared" ref="F27" si="1">SUM(F23:F26)</f>
        <v>0</v>
      </c>
      <c r="G27" s="114"/>
    </row>
    <row r="28" spans="1:7" x14ac:dyDescent="0.2">
      <c r="A28" s="123"/>
      <c r="B28" s="124"/>
      <c r="C28" s="124"/>
      <c r="D28" s="124"/>
      <c r="E28" s="124"/>
      <c r="F28" s="124"/>
      <c r="G28" s="123"/>
    </row>
    <row r="29" spans="1:7" x14ac:dyDescent="0.2">
      <c r="A29" s="133" t="s">
        <v>502</v>
      </c>
      <c r="B29" s="134">
        <v>10073</v>
      </c>
      <c r="C29" s="131"/>
      <c r="D29" s="134">
        <v>0</v>
      </c>
      <c r="E29" s="131"/>
      <c r="F29" s="135">
        <f>+B29-D29</f>
        <v>10073</v>
      </c>
      <c r="G29" s="299" t="s">
        <v>503</v>
      </c>
    </row>
    <row r="30" spans="1:7" x14ac:dyDescent="0.2">
      <c r="A30" s="133" t="s">
        <v>504</v>
      </c>
      <c r="B30" s="134">
        <v>38331</v>
      </c>
      <c r="C30" s="131"/>
      <c r="D30" s="134">
        <v>0</v>
      </c>
      <c r="E30" s="131"/>
      <c r="F30" s="135">
        <f>+B30-D30</f>
        <v>38331</v>
      </c>
      <c r="G30" s="299"/>
    </row>
    <row r="31" spans="1:7" ht="15" customHeight="1" x14ac:dyDescent="0.2">
      <c r="A31" s="133" t="s">
        <v>505</v>
      </c>
      <c r="B31" s="129">
        <v>0</v>
      </c>
      <c r="C31" s="129"/>
      <c r="D31" s="137">
        <v>48404</v>
      </c>
      <c r="E31" s="129"/>
      <c r="F31" s="138">
        <f>+B31-D31</f>
        <v>-48404</v>
      </c>
      <c r="G31" s="300"/>
    </row>
    <row r="32" spans="1:7" x14ac:dyDescent="0.2">
      <c r="A32" s="114" t="s">
        <v>564</v>
      </c>
      <c r="B32" s="305">
        <f>SUM(B29:B31)</f>
        <v>48404</v>
      </c>
      <c r="C32" s="306"/>
      <c r="D32" s="305">
        <f>SUM(D29:D31)</f>
        <v>48404</v>
      </c>
      <c r="E32" s="131"/>
      <c r="F32" s="131">
        <f>B32-D32</f>
        <v>0</v>
      </c>
      <c r="G32" s="132"/>
    </row>
    <row r="33" spans="1:7" x14ac:dyDescent="0.2">
      <c r="A33" s="133"/>
      <c r="B33" s="131"/>
      <c r="C33" s="131"/>
      <c r="D33" s="131"/>
      <c r="E33" s="131"/>
      <c r="F33" s="131"/>
      <c r="G33" s="164"/>
    </row>
    <row r="34" spans="1:7" x14ac:dyDescent="0.2">
      <c r="A34" s="133" t="s">
        <v>506</v>
      </c>
      <c r="B34" s="134">
        <v>55536</v>
      </c>
      <c r="C34" s="131"/>
      <c r="D34" s="134">
        <v>0</v>
      </c>
      <c r="E34" s="131"/>
      <c r="F34" s="135">
        <f t="shared" ref="F34:F38" si="2">+B34-D34</f>
        <v>55536</v>
      </c>
      <c r="G34" s="301" t="s">
        <v>507</v>
      </c>
    </row>
    <row r="35" spans="1:7" x14ac:dyDescent="0.2">
      <c r="A35" s="133" t="s">
        <v>508</v>
      </c>
      <c r="B35" s="134">
        <v>5057</v>
      </c>
      <c r="C35" s="131"/>
      <c r="D35" s="134">
        <v>0</v>
      </c>
      <c r="E35" s="131"/>
      <c r="F35" s="135">
        <f t="shared" si="2"/>
        <v>5057</v>
      </c>
      <c r="G35" s="301"/>
    </row>
    <row r="36" spans="1:7" x14ac:dyDescent="0.2">
      <c r="A36" s="133" t="s">
        <v>509</v>
      </c>
      <c r="B36" s="134">
        <v>0</v>
      </c>
      <c r="C36" s="131"/>
      <c r="D36" s="139">
        <v>51235</v>
      </c>
      <c r="E36" s="131"/>
      <c r="F36" s="140">
        <f t="shared" si="2"/>
        <v>-51235</v>
      </c>
      <c r="G36" s="301"/>
    </row>
    <row r="37" spans="1:7" x14ac:dyDescent="0.2">
      <c r="A37" s="133" t="s">
        <v>510</v>
      </c>
      <c r="B37" s="134">
        <v>0</v>
      </c>
      <c r="C37" s="131"/>
      <c r="D37" s="139">
        <v>3061</v>
      </c>
      <c r="E37" s="131"/>
      <c r="F37" s="140">
        <f t="shared" si="2"/>
        <v>-3061</v>
      </c>
      <c r="G37" s="301"/>
    </row>
    <row r="38" spans="1:7" x14ac:dyDescent="0.2">
      <c r="A38" s="133" t="s">
        <v>511</v>
      </c>
      <c r="B38" s="134">
        <v>0</v>
      </c>
      <c r="C38" s="131"/>
      <c r="D38" s="139">
        <v>6297</v>
      </c>
      <c r="E38" s="131"/>
      <c r="F38" s="135">
        <f t="shared" si="2"/>
        <v>-6297</v>
      </c>
      <c r="G38" s="301"/>
    </row>
    <row r="39" spans="1:7" ht="48" customHeight="1" x14ac:dyDescent="0.2">
      <c r="A39" s="133"/>
      <c r="B39" s="129"/>
      <c r="C39" s="129"/>
      <c r="D39" s="141"/>
      <c r="E39" s="129"/>
      <c r="F39" s="142"/>
      <c r="G39" s="302"/>
    </row>
    <row r="40" spans="1:7" x14ac:dyDescent="0.2">
      <c r="A40" s="114" t="s">
        <v>564</v>
      </c>
      <c r="B40" s="134">
        <f>SUM(B34:B39)</f>
        <v>60593</v>
      </c>
      <c r="C40" s="131"/>
      <c r="D40" s="134">
        <f>SUM(D34:D39)</f>
        <v>60593</v>
      </c>
      <c r="E40" s="131"/>
      <c r="F40" s="134">
        <f>B40-D40</f>
        <v>0</v>
      </c>
      <c r="G40" s="132"/>
    </row>
    <row r="41" spans="1:7" x14ac:dyDescent="0.2">
      <c r="A41" s="133"/>
      <c r="B41" s="131"/>
      <c r="C41" s="131"/>
      <c r="D41" s="131"/>
      <c r="E41" s="131"/>
      <c r="F41" s="143"/>
      <c r="G41" s="132"/>
    </row>
    <row r="42" spans="1:7" x14ac:dyDescent="0.2">
      <c r="A42" s="133" t="s">
        <v>512</v>
      </c>
      <c r="B42" s="134">
        <v>1402</v>
      </c>
      <c r="C42" s="131"/>
      <c r="D42" s="144">
        <v>0</v>
      </c>
      <c r="E42" s="131"/>
      <c r="F42" s="145">
        <f>+B42-D42</f>
        <v>1402</v>
      </c>
      <c r="G42" s="299" t="s">
        <v>513</v>
      </c>
    </row>
    <row r="43" spans="1:7" ht="39.75" customHeight="1" x14ac:dyDescent="0.2">
      <c r="A43" s="146" t="s">
        <v>514</v>
      </c>
      <c r="B43" s="147">
        <v>0</v>
      </c>
      <c r="C43" s="129"/>
      <c r="D43" s="141">
        <v>1402</v>
      </c>
      <c r="E43" s="129"/>
      <c r="F43" s="148">
        <f>+B43-D43</f>
        <v>-1402</v>
      </c>
      <c r="G43" s="300"/>
    </row>
    <row r="44" spans="1:7" x14ac:dyDescent="0.2">
      <c r="A44" s="114" t="s">
        <v>564</v>
      </c>
      <c r="B44" s="134">
        <f>SUM(B42:B43)</f>
        <v>1402</v>
      </c>
      <c r="C44" s="131"/>
      <c r="D44" s="134">
        <f>SUM(D42:D43)</f>
        <v>1402</v>
      </c>
      <c r="E44" s="131"/>
      <c r="F44" s="134" t="s">
        <v>483</v>
      </c>
      <c r="G44" s="132"/>
    </row>
    <row r="45" spans="1:7" x14ac:dyDescent="0.2">
      <c r="A45" s="133"/>
      <c r="B45" s="131"/>
      <c r="C45" s="131"/>
      <c r="D45" s="131"/>
      <c r="E45" s="131"/>
      <c r="F45" s="131"/>
      <c r="G45" s="132"/>
    </row>
    <row r="46" spans="1:7" x14ac:dyDescent="0.2">
      <c r="A46" s="149" t="s">
        <v>515</v>
      </c>
      <c r="B46" s="135">
        <v>269813</v>
      </c>
      <c r="C46" s="131"/>
      <c r="D46" s="135">
        <v>0</v>
      </c>
      <c r="E46" s="131"/>
      <c r="F46" s="135">
        <f t="shared" ref="F46:F54" si="3">+B46-D46</f>
        <v>269813</v>
      </c>
      <c r="G46" s="301" t="s">
        <v>516</v>
      </c>
    </row>
    <row r="47" spans="1:7" x14ac:dyDescent="0.2">
      <c r="A47" s="149" t="s">
        <v>517</v>
      </c>
      <c r="B47" s="135">
        <v>491024</v>
      </c>
      <c r="C47" s="135"/>
      <c r="D47" s="135">
        <v>0</v>
      </c>
      <c r="E47" s="135"/>
      <c r="F47" s="135">
        <f t="shared" si="3"/>
        <v>491024</v>
      </c>
      <c r="G47" s="301"/>
    </row>
    <row r="48" spans="1:7" x14ac:dyDescent="0.2">
      <c r="A48" s="149" t="s">
        <v>518</v>
      </c>
      <c r="B48" s="135">
        <v>6894</v>
      </c>
      <c r="C48" s="135"/>
      <c r="D48" s="135">
        <v>0</v>
      </c>
      <c r="E48" s="135"/>
      <c r="F48" s="135">
        <f t="shared" si="3"/>
        <v>6894</v>
      </c>
      <c r="G48" s="301"/>
    </row>
    <row r="49" spans="1:7" x14ac:dyDescent="0.2">
      <c r="A49" s="149" t="s">
        <v>519</v>
      </c>
      <c r="B49" s="135">
        <v>0</v>
      </c>
      <c r="C49" s="135"/>
      <c r="D49" s="135">
        <v>257772</v>
      </c>
      <c r="E49" s="135"/>
      <c r="F49" s="135">
        <f t="shared" si="3"/>
        <v>-257772</v>
      </c>
      <c r="G49" s="301"/>
    </row>
    <row r="50" spans="1:7" x14ac:dyDescent="0.2">
      <c r="A50" s="149" t="s">
        <v>520</v>
      </c>
      <c r="B50" s="135">
        <v>0</v>
      </c>
      <c r="C50" s="135"/>
      <c r="D50" s="135">
        <v>25563</v>
      </c>
      <c r="E50" s="135"/>
      <c r="F50" s="135">
        <f t="shared" si="3"/>
        <v>-25563</v>
      </c>
      <c r="G50" s="301"/>
    </row>
    <row r="51" spans="1:7" x14ac:dyDescent="0.2">
      <c r="A51" s="149" t="s">
        <v>521</v>
      </c>
      <c r="B51" s="135">
        <v>0</v>
      </c>
      <c r="C51" s="135"/>
      <c r="D51" s="139">
        <v>412854</v>
      </c>
      <c r="E51" s="135"/>
      <c r="F51" s="135">
        <f t="shared" si="3"/>
        <v>-412854</v>
      </c>
      <c r="G51" s="301"/>
    </row>
    <row r="52" spans="1:7" x14ac:dyDescent="0.2">
      <c r="A52" s="149" t="s">
        <v>522</v>
      </c>
      <c r="B52" s="135">
        <v>0</v>
      </c>
      <c r="C52" s="135"/>
      <c r="D52" s="139">
        <v>78996</v>
      </c>
      <c r="E52" s="135"/>
      <c r="F52" s="135">
        <f t="shared" si="3"/>
        <v>-78996</v>
      </c>
      <c r="G52" s="301"/>
    </row>
    <row r="53" spans="1:7" x14ac:dyDescent="0.2">
      <c r="A53" s="149" t="s">
        <v>523</v>
      </c>
      <c r="B53" s="135">
        <v>0</v>
      </c>
      <c r="C53" s="116"/>
      <c r="D53" s="139">
        <v>2883</v>
      </c>
      <c r="E53" s="135"/>
      <c r="F53" s="135">
        <f t="shared" si="3"/>
        <v>-2883</v>
      </c>
      <c r="G53" s="301"/>
    </row>
    <row r="54" spans="1:7" ht="69.75" customHeight="1" x14ac:dyDescent="0.2">
      <c r="A54" s="165" t="s">
        <v>514</v>
      </c>
      <c r="B54" s="150">
        <v>0</v>
      </c>
      <c r="C54" s="150"/>
      <c r="D54" s="151">
        <v>1402</v>
      </c>
      <c r="E54" s="150"/>
      <c r="F54" s="150">
        <f t="shared" si="3"/>
        <v>-1402</v>
      </c>
      <c r="G54" s="301"/>
    </row>
    <row r="55" spans="1:7" x14ac:dyDescent="0.2">
      <c r="A55" s="114" t="s">
        <v>564</v>
      </c>
      <c r="B55" s="115">
        <f>SUM(B46:B54)</f>
        <v>767731</v>
      </c>
      <c r="C55" s="115">
        <f>SUM(C46:C54)</f>
        <v>0</v>
      </c>
      <c r="D55" s="115">
        <f>SUM(D46:D54)</f>
        <v>779470</v>
      </c>
      <c r="E55" s="115">
        <f>SUM(E46:E54)</f>
        <v>0</v>
      </c>
      <c r="F55" s="115">
        <f>SUM(F46:F54)</f>
        <v>-11739</v>
      </c>
      <c r="G55" s="114"/>
    </row>
    <row r="56" spans="1:7" x14ac:dyDescent="0.2">
      <c r="A56" s="132"/>
      <c r="B56" s="124"/>
      <c r="C56" s="124"/>
      <c r="D56" s="124"/>
      <c r="E56" s="124"/>
      <c r="F56" s="124"/>
      <c r="G56" s="123"/>
    </row>
    <row r="57" spans="1:7" x14ac:dyDescent="0.2">
      <c r="A57" s="132" t="s">
        <v>524</v>
      </c>
      <c r="B57" s="135">
        <v>161562</v>
      </c>
      <c r="C57" s="135"/>
      <c r="D57" s="135">
        <v>0</v>
      </c>
      <c r="E57" s="131"/>
      <c r="F57" s="135">
        <f t="shared" ref="F57:F58" si="4">+B57-D57</f>
        <v>161562</v>
      </c>
      <c r="G57" s="303" t="s">
        <v>525</v>
      </c>
    </row>
    <row r="58" spans="1:7" ht="50.25" customHeight="1" x14ac:dyDescent="0.2">
      <c r="A58" s="163" t="s">
        <v>526</v>
      </c>
      <c r="B58" s="142">
        <v>0</v>
      </c>
      <c r="C58" s="142"/>
      <c r="D58" s="142">
        <v>149823</v>
      </c>
      <c r="E58" s="152"/>
      <c r="F58" s="142">
        <f t="shared" si="4"/>
        <v>-149823</v>
      </c>
      <c r="G58" s="304"/>
    </row>
    <row r="59" spans="1:7" x14ac:dyDescent="0.2">
      <c r="A59" s="114" t="s">
        <v>564</v>
      </c>
      <c r="B59" s="134">
        <f>SUM(B57:B58)</f>
        <v>161562</v>
      </c>
      <c r="C59" s="131"/>
      <c r="D59" s="134">
        <f>SUM(D57:D58)</f>
        <v>149823</v>
      </c>
      <c r="E59" s="131"/>
      <c r="F59" s="134">
        <f>SUM(F57:F58)</f>
        <v>11739</v>
      </c>
      <c r="G59" s="132"/>
    </row>
    <row r="60" spans="1:7" x14ac:dyDescent="0.2">
      <c r="A60" s="123"/>
      <c r="B60" s="124"/>
      <c r="C60" s="124"/>
      <c r="D60" s="124"/>
      <c r="E60" s="124"/>
      <c r="F60" s="124"/>
      <c r="G60" s="123"/>
    </row>
    <row r="61" spans="1:7" x14ac:dyDescent="0.2">
      <c r="A61" s="132" t="s">
        <v>527</v>
      </c>
      <c r="B61" s="135">
        <v>207718</v>
      </c>
      <c r="C61" s="135"/>
      <c r="D61" s="135">
        <v>0</v>
      </c>
      <c r="E61" s="124"/>
      <c r="F61" s="135">
        <f>B61-D61</f>
        <v>207718</v>
      </c>
      <c r="G61" s="299" t="s">
        <v>528</v>
      </c>
    </row>
    <row r="62" spans="1:7" x14ac:dyDescent="0.2">
      <c r="A62" s="132" t="s">
        <v>529</v>
      </c>
      <c r="B62" s="135">
        <v>146861</v>
      </c>
      <c r="C62" s="135"/>
      <c r="D62" s="135">
        <v>0</v>
      </c>
      <c r="E62" s="124"/>
      <c r="F62" s="135">
        <f>B62-D62</f>
        <v>146861</v>
      </c>
      <c r="G62" s="299"/>
    </row>
    <row r="63" spans="1:7" x14ac:dyDescent="0.2">
      <c r="A63" s="132" t="s">
        <v>530</v>
      </c>
      <c r="B63" s="138">
        <v>0</v>
      </c>
      <c r="C63" s="153"/>
      <c r="D63" s="154">
        <v>354579</v>
      </c>
      <c r="E63" s="153"/>
      <c r="F63" s="138">
        <f>B63-D63</f>
        <v>-354579</v>
      </c>
      <c r="G63" s="300"/>
    </row>
    <row r="64" spans="1:7" x14ac:dyDescent="0.2">
      <c r="A64" s="114" t="s">
        <v>564</v>
      </c>
      <c r="B64" s="124">
        <f>SUM(B61:B63)</f>
        <v>354579</v>
      </c>
      <c r="C64" s="124"/>
      <c r="D64" s="124">
        <f>SUM(D61:D63)</f>
        <v>354579</v>
      </c>
      <c r="E64" s="124"/>
      <c r="F64" s="135">
        <f t="shared" ref="F64" si="5">+B64-D64</f>
        <v>0</v>
      </c>
      <c r="G64" s="123"/>
    </row>
    <row r="65" spans="1:7" x14ac:dyDescent="0.2">
      <c r="A65" s="123"/>
      <c r="B65" s="124"/>
      <c r="C65" s="124"/>
      <c r="D65" s="124"/>
      <c r="E65" s="124"/>
      <c r="F65" s="135"/>
      <c r="G65" s="123"/>
    </row>
    <row r="66" spans="1:7" x14ac:dyDescent="0.2">
      <c r="A66" s="146" t="s">
        <v>531</v>
      </c>
      <c r="B66" s="135">
        <v>30347</v>
      </c>
      <c r="C66" s="135"/>
      <c r="D66" s="135">
        <v>0</v>
      </c>
      <c r="E66" s="124"/>
      <c r="F66" s="135">
        <f t="shared" ref="F66:F69" si="6">+B66-D66</f>
        <v>30347</v>
      </c>
      <c r="G66" s="299" t="s">
        <v>532</v>
      </c>
    </row>
    <row r="67" spans="1:7" x14ac:dyDescent="0.2">
      <c r="A67" s="146" t="s">
        <v>533</v>
      </c>
      <c r="B67" s="135">
        <v>57652</v>
      </c>
      <c r="C67" s="135"/>
      <c r="D67" s="135">
        <v>0</v>
      </c>
      <c r="E67" s="124"/>
      <c r="F67" s="135">
        <f t="shared" si="6"/>
        <v>57652</v>
      </c>
      <c r="G67" s="299"/>
    </row>
    <row r="68" spans="1:7" x14ac:dyDescent="0.2">
      <c r="A68" s="146" t="s">
        <v>534</v>
      </c>
      <c r="B68" s="153">
        <v>0</v>
      </c>
      <c r="C68" s="153"/>
      <c r="D68" s="154">
        <v>87999</v>
      </c>
      <c r="E68" s="153"/>
      <c r="F68" s="138">
        <f t="shared" si="6"/>
        <v>-87999</v>
      </c>
      <c r="G68" s="300"/>
    </row>
    <row r="69" spans="1:7" x14ac:dyDescent="0.2">
      <c r="A69" s="114" t="s">
        <v>564</v>
      </c>
      <c r="B69" s="124">
        <f>SUM(B66:B68)</f>
        <v>87999</v>
      </c>
      <c r="C69" s="124"/>
      <c r="D69" s="124">
        <f>SUM(D66:D68)</f>
        <v>87999</v>
      </c>
      <c r="E69" s="124"/>
      <c r="F69" s="135">
        <f t="shared" si="6"/>
        <v>0</v>
      </c>
      <c r="G69" s="123"/>
    </row>
    <row r="70" spans="1:7" x14ac:dyDescent="0.2">
      <c r="A70" s="123"/>
      <c r="B70" s="124"/>
      <c r="C70" s="124"/>
      <c r="D70" s="124"/>
      <c r="E70" s="124"/>
      <c r="F70" s="135"/>
      <c r="G70" s="155"/>
    </row>
    <row r="71" spans="1:7" x14ac:dyDescent="0.2">
      <c r="A71" s="146" t="s">
        <v>535</v>
      </c>
      <c r="B71" s="135">
        <v>35646</v>
      </c>
      <c r="C71" s="135"/>
      <c r="D71" s="135">
        <v>0</v>
      </c>
      <c r="E71" s="124"/>
      <c r="F71" s="135">
        <f t="shared" ref="F71:F76" si="7">+B71-D71</f>
        <v>35646</v>
      </c>
      <c r="G71" s="299" t="s">
        <v>536</v>
      </c>
    </row>
    <row r="72" spans="1:7" x14ac:dyDescent="0.2">
      <c r="A72" s="146" t="s">
        <v>537</v>
      </c>
      <c r="B72" s="135">
        <v>932</v>
      </c>
      <c r="C72" s="135"/>
      <c r="D72" s="135">
        <v>0</v>
      </c>
      <c r="E72" s="124"/>
      <c r="F72" s="135">
        <f t="shared" si="7"/>
        <v>932</v>
      </c>
      <c r="G72" s="299"/>
    </row>
    <row r="73" spans="1:7" x14ac:dyDescent="0.2">
      <c r="A73" s="146" t="s">
        <v>538</v>
      </c>
      <c r="B73" s="135">
        <v>17037</v>
      </c>
      <c r="C73" s="135"/>
      <c r="D73" s="135">
        <v>0</v>
      </c>
      <c r="E73" s="124"/>
      <c r="F73" s="135">
        <f t="shared" si="7"/>
        <v>17037</v>
      </c>
      <c r="G73" s="299"/>
    </row>
    <row r="74" spans="1:7" x14ac:dyDescent="0.2">
      <c r="A74" s="146" t="s">
        <v>539</v>
      </c>
      <c r="B74" s="135">
        <v>0</v>
      </c>
      <c r="C74" s="135"/>
      <c r="D74" s="156">
        <v>46827</v>
      </c>
      <c r="E74" s="124"/>
      <c r="F74" s="135">
        <f t="shared" si="7"/>
        <v>-46827</v>
      </c>
      <c r="G74" s="299"/>
    </row>
    <row r="75" spans="1:7" x14ac:dyDescent="0.2">
      <c r="A75" s="146" t="s">
        <v>540</v>
      </c>
      <c r="B75" s="135">
        <v>0</v>
      </c>
      <c r="C75" s="135"/>
      <c r="D75" s="156">
        <v>1230</v>
      </c>
      <c r="E75" s="124"/>
      <c r="F75" s="135">
        <f t="shared" si="7"/>
        <v>-1230</v>
      </c>
      <c r="G75" s="299"/>
    </row>
    <row r="76" spans="1:7" ht="22.5" customHeight="1" x14ac:dyDescent="0.2">
      <c r="A76" s="146" t="s">
        <v>541</v>
      </c>
      <c r="B76" s="153">
        <v>0</v>
      </c>
      <c r="C76" s="153"/>
      <c r="D76" s="154">
        <v>5558</v>
      </c>
      <c r="E76" s="153"/>
      <c r="F76" s="157">
        <f t="shared" si="7"/>
        <v>-5558</v>
      </c>
      <c r="G76" s="300"/>
    </row>
    <row r="77" spans="1:7" x14ac:dyDescent="0.2">
      <c r="A77" s="114" t="s">
        <v>564</v>
      </c>
      <c r="B77" s="124">
        <f>SUM(B71:B76)</f>
        <v>53615</v>
      </c>
      <c r="C77" s="124"/>
      <c r="D77" s="124">
        <f>SUM(D71:D76)</f>
        <v>53615</v>
      </c>
      <c r="E77" s="124"/>
      <c r="F77" s="135">
        <f>SUM(F71:F76)</f>
        <v>0</v>
      </c>
      <c r="G77" s="123"/>
    </row>
    <row r="78" spans="1:7" x14ac:dyDescent="0.2">
      <c r="A78" s="123"/>
      <c r="B78" s="124"/>
      <c r="C78" s="124"/>
      <c r="D78" s="124"/>
      <c r="E78" s="124"/>
      <c r="F78" s="135"/>
      <c r="G78" s="123"/>
    </row>
    <row r="79" spans="1:7" x14ac:dyDescent="0.2">
      <c r="A79" s="146" t="s">
        <v>542</v>
      </c>
      <c r="B79" s="135">
        <v>595540</v>
      </c>
      <c r="C79" s="135"/>
      <c r="D79" s="135">
        <v>0</v>
      </c>
      <c r="E79" s="124"/>
      <c r="F79" s="135">
        <f t="shared" ref="F79:F82" si="8">+B79-D79</f>
        <v>595540</v>
      </c>
      <c r="G79" s="301" t="s">
        <v>543</v>
      </c>
    </row>
    <row r="80" spans="1:7" x14ac:dyDescent="0.2">
      <c r="A80" s="146" t="s">
        <v>544</v>
      </c>
      <c r="B80" s="135">
        <v>90813</v>
      </c>
      <c r="C80" s="135"/>
      <c r="D80" s="135">
        <v>0</v>
      </c>
      <c r="E80" s="124"/>
      <c r="F80" s="135">
        <f t="shared" si="8"/>
        <v>90813</v>
      </c>
      <c r="G80" s="301"/>
    </row>
    <row r="81" spans="1:7" ht="96" customHeight="1" x14ac:dyDescent="0.2">
      <c r="A81" s="136" t="s">
        <v>545</v>
      </c>
      <c r="B81" s="166"/>
      <c r="C81" s="166"/>
      <c r="D81" s="167">
        <v>686353</v>
      </c>
      <c r="E81" s="166"/>
      <c r="F81" s="142">
        <f t="shared" si="8"/>
        <v>-686353</v>
      </c>
      <c r="G81" s="302"/>
    </row>
    <row r="82" spans="1:7" x14ac:dyDescent="0.2">
      <c r="A82" s="114" t="s">
        <v>564</v>
      </c>
      <c r="B82" s="124">
        <f>SUM(B79:B81)</f>
        <v>686353</v>
      </c>
      <c r="C82" s="124"/>
      <c r="D82" s="124">
        <f>SUM(D79:D81)</f>
        <v>686353</v>
      </c>
      <c r="E82" s="124"/>
      <c r="F82" s="135">
        <f t="shared" si="8"/>
        <v>0</v>
      </c>
      <c r="G82" s="123"/>
    </row>
    <row r="83" spans="1:7" x14ac:dyDescent="0.2">
      <c r="A83" s="122"/>
      <c r="B83" s="122"/>
      <c r="C83" s="122"/>
      <c r="D83" s="122"/>
      <c r="E83" s="122"/>
      <c r="F83" s="122"/>
      <c r="G83" s="122"/>
    </row>
    <row r="84" spans="1:7" x14ac:dyDescent="0.2">
      <c r="A84" s="117"/>
      <c r="B84" s="117"/>
      <c r="C84" s="117"/>
      <c r="D84" s="117"/>
      <c r="E84" s="117"/>
      <c r="F84" s="117"/>
      <c r="G84" s="117"/>
    </row>
    <row r="85" spans="1:7" ht="15" x14ac:dyDescent="0.25">
      <c r="A85" s="168" t="s">
        <v>159</v>
      </c>
      <c r="B85" s="131"/>
      <c r="C85" s="131"/>
      <c r="D85" s="131"/>
      <c r="E85" s="131"/>
      <c r="F85" s="131"/>
      <c r="G85" s="133"/>
    </row>
    <row r="86" spans="1:7" ht="15" x14ac:dyDescent="0.25">
      <c r="A86" s="169" t="s">
        <v>488</v>
      </c>
      <c r="B86" s="158" t="s">
        <v>482</v>
      </c>
      <c r="C86" s="158"/>
      <c r="D86" s="158" t="s">
        <v>485</v>
      </c>
      <c r="E86" s="158"/>
      <c r="F86" s="158" t="s">
        <v>546</v>
      </c>
      <c r="G86" s="159" t="s">
        <v>487</v>
      </c>
    </row>
    <row r="87" spans="1:7" x14ac:dyDescent="0.2">
      <c r="A87" s="119"/>
      <c r="B87" s="126"/>
      <c r="C87" s="126"/>
      <c r="D87" s="126"/>
      <c r="E87" s="126"/>
      <c r="F87" s="126"/>
      <c r="G87" s="127"/>
    </row>
    <row r="88" spans="1:7" x14ac:dyDescent="0.2">
      <c r="A88" s="121" t="s">
        <v>547</v>
      </c>
      <c r="B88" s="135">
        <v>232975</v>
      </c>
      <c r="C88" s="135"/>
      <c r="D88" s="135">
        <v>0</v>
      </c>
      <c r="E88" s="135"/>
      <c r="F88" s="135">
        <f t="shared" ref="F88:F90" si="9">+B88-D88</f>
        <v>232975</v>
      </c>
      <c r="G88" s="301" t="s">
        <v>548</v>
      </c>
    </row>
    <row r="89" spans="1:7" ht="31.5" customHeight="1" x14ac:dyDescent="0.2">
      <c r="A89" s="120" t="s">
        <v>549</v>
      </c>
      <c r="B89" s="140">
        <v>0</v>
      </c>
      <c r="C89" s="140"/>
      <c r="D89" s="140">
        <v>261856</v>
      </c>
      <c r="E89" s="140"/>
      <c r="F89" s="140">
        <f t="shared" si="9"/>
        <v>-261856</v>
      </c>
      <c r="G89" s="301"/>
    </row>
    <row r="90" spans="1:7" ht="17.25" customHeight="1" x14ac:dyDescent="0.2">
      <c r="A90" s="114" t="s">
        <v>564</v>
      </c>
      <c r="B90" s="115">
        <f>SUM(B88:B89)</f>
        <v>232975</v>
      </c>
      <c r="C90" s="115"/>
      <c r="D90" s="115">
        <f>SUM(D88:D89)</f>
        <v>261856</v>
      </c>
      <c r="E90" s="115"/>
      <c r="F90" s="115">
        <f t="shared" si="9"/>
        <v>-28881</v>
      </c>
      <c r="G90" s="114"/>
    </row>
    <row r="91" spans="1:7" x14ac:dyDescent="0.2">
      <c r="A91" s="123"/>
      <c r="B91" s="124"/>
      <c r="C91" s="124"/>
      <c r="D91" s="124"/>
      <c r="E91" s="124"/>
      <c r="F91" s="124"/>
      <c r="G91" s="123"/>
    </row>
    <row r="92" spans="1:7" x14ac:dyDescent="0.2">
      <c r="A92" s="160" t="s">
        <v>550</v>
      </c>
      <c r="B92" s="135">
        <v>83722</v>
      </c>
      <c r="C92" s="135"/>
      <c r="D92" s="135">
        <v>0</v>
      </c>
      <c r="E92" s="135"/>
      <c r="F92" s="135">
        <f t="shared" ref="F92:F96" si="10">+B92-D92</f>
        <v>83722</v>
      </c>
      <c r="G92" s="299" t="s">
        <v>551</v>
      </c>
    </row>
    <row r="93" spans="1:7" x14ac:dyDescent="0.2">
      <c r="A93" s="160" t="s">
        <v>552</v>
      </c>
      <c r="B93" s="135">
        <v>9848</v>
      </c>
      <c r="C93" s="135"/>
      <c r="D93" s="135">
        <v>0</v>
      </c>
      <c r="E93" s="135"/>
      <c r="F93" s="135">
        <f t="shared" si="10"/>
        <v>9848</v>
      </c>
      <c r="G93" s="299"/>
    </row>
    <row r="94" spans="1:7" x14ac:dyDescent="0.2">
      <c r="A94" s="160" t="s">
        <v>553</v>
      </c>
      <c r="B94" s="135">
        <v>4574</v>
      </c>
      <c r="C94" s="135"/>
      <c r="D94" s="135">
        <v>0</v>
      </c>
      <c r="E94" s="135"/>
      <c r="F94" s="135">
        <f t="shared" si="10"/>
        <v>4574</v>
      </c>
      <c r="G94" s="299"/>
    </row>
    <row r="95" spans="1:7" ht="51.75" customHeight="1" x14ac:dyDescent="0.2">
      <c r="A95" s="170" t="s">
        <v>554</v>
      </c>
      <c r="B95" s="150">
        <v>0</v>
      </c>
      <c r="C95" s="150"/>
      <c r="D95" s="150">
        <v>69263</v>
      </c>
      <c r="E95" s="150"/>
      <c r="F95" s="150">
        <f t="shared" si="10"/>
        <v>-69263</v>
      </c>
      <c r="G95" s="299"/>
    </row>
    <row r="96" spans="1:7" ht="17.25" customHeight="1" x14ac:dyDescent="0.2">
      <c r="A96" s="114" t="s">
        <v>564</v>
      </c>
      <c r="B96" s="115">
        <f>SUM(B92:B95)</f>
        <v>98144</v>
      </c>
      <c r="C96" s="115"/>
      <c r="D96" s="115">
        <f>SUM(D92:D95)</f>
        <v>69263</v>
      </c>
      <c r="E96" s="115"/>
      <c r="F96" s="115">
        <f t="shared" si="10"/>
        <v>28881</v>
      </c>
      <c r="G96" s="114"/>
    </row>
    <row r="97" spans="1:7" x14ac:dyDescent="0.2">
      <c r="A97" s="133"/>
      <c r="B97" s="131"/>
      <c r="C97" s="131"/>
      <c r="D97" s="131"/>
      <c r="E97" s="131"/>
      <c r="F97" s="131"/>
      <c r="G97" s="132"/>
    </row>
    <row r="98" spans="1:7" x14ac:dyDescent="0.2">
      <c r="A98" s="160" t="s">
        <v>555</v>
      </c>
      <c r="B98" s="131">
        <v>0</v>
      </c>
      <c r="C98" s="131"/>
      <c r="D98" s="135">
        <v>44972</v>
      </c>
      <c r="E98" s="131"/>
      <c r="F98" s="161">
        <f>B98-D98</f>
        <v>-44972</v>
      </c>
      <c r="G98" s="299" t="s">
        <v>556</v>
      </c>
    </row>
    <row r="99" spans="1:7" x14ac:dyDescent="0.2">
      <c r="A99" s="160" t="s">
        <v>557</v>
      </c>
      <c r="B99" s="135">
        <v>43809</v>
      </c>
      <c r="C99" s="135"/>
      <c r="D99" s="135">
        <v>0</v>
      </c>
      <c r="E99" s="135"/>
      <c r="F99" s="143">
        <f t="shared" ref="F99:F101" si="11">B99-D99</f>
        <v>43809</v>
      </c>
      <c r="G99" s="299"/>
    </row>
    <row r="100" spans="1:7" x14ac:dyDescent="0.2">
      <c r="A100" s="160" t="s">
        <v>558</v>
      </c>
      <c r="B100" s="135">
        <v>1204</v>
      </c>
      <c r="C100" s="135"/>
      <c r="D100" s="135">
        <v>0</v>
      </c>
      <c r="E100" s="135"/>
      <c r="F100" s="143">
        <f t="shared" si="11"/>
        <v>1204</v>
      </c>
      <c r="G100" s="299"/>
    </row>
    <row r="101" spans="1:7" x14ac:dyDescent="0.2">
      <c r="A101" s="160" t="s">
        <v>559</v>
      </c>
      <c r="B101" s="135">
        <v>-41</v>
      </c>
      <c r="C101" s="135"/>
      <c r="D101" s="135">
        <v>0</v>
      </c>
      <c r="E101" s="135"/>
      <c r="F101" s="143">
        <f t="shared" si="11"/>
        <v>-41</v>
      </c>
      <c r="G101" s="300"/>
    </row>
    <row r="102" spans="1:7" ht="16.5" customHeight="1" x14ac:dyDescent="0.2">
      <c r="A102" s="114" t="s">
        <v>564</v>
      </c>
      <c r="B102" s="115">
        <f>SUM(B98:B101)</f>
        <v>44972</v>
      </c>
      <c r="C102" s="115"/>
      <c r="D102" s="115">
        <f>SUM(D98:D101)</f>
        <v>44972</v>
      </c>
      <c r="E102" s="115"/>
      <c r="F102" s="115">
        <f>SUM(F98:F101)</f>
        <v>0</v>
      </c>
      <c r="G102" s="114"/>
    </row>
    <row r="103" spans="1:7" x14ac:dyDescent="0.2">
      <c r="A103" s="123"/>
      <c r="B103" s="124"/>
      <c r="C103" s="124"/>
      <c r="D103" s="124"/>
      <c r="E103" s="124"/>
      <c r="F103" s="124"/>
      <c r="G103" s="123"/>
    </row>
  </sheetData>
  <mergeCells count="15">
    <mergeCell ref="G71:G76"/>
    <mergeCell ref="G79:G81"/>
    <mergeCell ref="G88:G89"/>
    <mergeCell ref="G92:G95"/>
    <mergeCell ref="G98:G101"/>
    <mergeCell ref="G42:G43"/>
    <mergeCell ref="G46:G54"/>
    <mergeCell ref="G57:G58"/>
    <mergeCell ref="G61:G63"/>
    <mergeCell ref="G66:G68"/>
    <mergeCell ref="G13:G15"/>
    <mergeCell ref="G18:G20"/>
    <mergeCell ref="G23:G26"/>
    <mergeCell ref="G29:G31"/>
    <mergeCell ref="G34:G39"/>
  </mergeCells>
  <dataValidations count="1">
    <dataValidation type="whole" operator="greaterThanOrEqual" allowBlank="1" showInputMessage="1" showErrorMessage="1" errorTitle="Pogrešan upis" error="Dopušten je upis samo pozitivnih cjelobrojnih vrijednosti ili nule" sqref="D46 B47:C52 B54:C54 B53" xr:uid="{A1ADCF64-E73E-4033-A589-EF8DDBB11FAB}">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B81980B0-A3EE-475E-822F-FF98905CCDDE}"/>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ff7022f0-7135-4745-88ac-b0711da4c21f"/>
    <ds:schemaRef ds:uri="aa2aacec-9352-4d97-80ca-94620611eeb8"/>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2018-04-25T06:49:36Z</cp:lastPrinted>
  <dcterms:created xsi:type="dcterms:W3CDTF">2008-10-17T11:51:54Z</dcterms:created>
  <dcterms:modified xsi:type="dcterms:W3CDTF">2026-04-15T07:49:43Z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