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30102025_III_kvartal/2_Burza/2_Grupa/ENG/"/>
    </mc:Choice>
  </mc:AlternateContent>
  <xr:revisionPtr revIDLastSave="472" documentId="13_ncr:1_{C8DF5F61-AFB8-4E0C-AE56-602A3C5B73AF}" xr6:coauthVersionLast="47" xr6:coauthVersionMax="47" xr10:uidLastSave="{BA4ECDA3-1BCD-4AED-9702-C4E2049A605C}"/>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8" i="24" l="1"/>
  <c r="I126" i="24"/>
  <c r="I123" i="24"/>
  <c r="I120" i="24"/>
  <c r="I130" i="24" s="1"/>
  <c r="I132" i="24" s="1"/>
  <c r="I134" i="24" s="1"/>
  <c r="F138" i="24"/>
  <c r="F126" i="24"/>
  <c r="F123" i="24"/>
  <c r="F120" i="24"/>
  <c r="F130" i="24" l="1"/>
  <c r="F132" i="24" s="1"/>
  <c r="F134" i="24" s="1"/>
  <c r="I20" i="21"/>
  <c r="H20" i="21"/>
  <c r="I220" i="24"/>
  <c r="H220" i="24"/>
  <c r="G220" i="24"/>
  <c r="F220" i="24"/>
  <c r="I215" i="24"/>
  <c r="H215" i="24"/>
  <c r="G215" i="24"/>
  <c r="F215" i="24"/>
  <c r="I207" i="24"/>
  <c r="H207" i="24"/>
  <c r="G207" i="24"/>
  <c r="F207" i="24"/>
  <c r="I202" i="24"/>
  <c r="H202" i="24"/>
  <c r="G202" i="24"/>
  <c r="F202" i="24"/>
  <c r="F190" i="24"/>
  <c r="I178" i="24"/>
  <c r="F178"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13" i="21"/>
  <c r="H13" i="21"/>
  <c r="J98" i="19"/>
  <c r="K98" i="19"/>
  <c r="I98" i="19"/>
  <c r="H98" i="19"/>
  <c r="J91" i="19"/>
  <c r="K91" i="19"/>
  <c r="I91" i="19"/>
  <c r="H91" i="19"/>
  <c r="I85" i="18"/>
  <c r="H85" i="18"/>
  <c r="H91" i="18"/>
  <c r="I91" i="18"/>
  <c r="H90" i="19" l="1"/>
  <c r="I90" i="19"/>
  <c r="W39" i="22"/>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6" i="19" s="1"/>
  <c r="I57" i="20"/>
  <c r="I59" i="20"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<sst xmlns="http://schemas.openxmlformats.org/spreadsheetml/2006/main" count="817" uniqueCount="708">
  <si>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</si>
  <si>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</si>
  <si>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</si>
  <si>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</si>
  <si>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</si>
  <si>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</si>
  <si>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</si>
  <si>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</si>
  <si>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</si>
  <si>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</si>
  <si>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</si>
  <si>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</si>
  <si>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</si>
  <si>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</si>
  <si>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</si>
  <si>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</si>
  <si>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</si>
  <si>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</si>
  <si>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</si>
  <si>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</si>
  <si>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</si>
  <si>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</si>
  <si>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</si>
  <si>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</si>
  <si>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</si>
  <si>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</si>
  <si>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</si>
  <si>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</si>
  <si>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</si>
  <si>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</si>
  <si>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</si>
  <si>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</si>
  <si>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</si>
  <si>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</si>
  <si>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</si>
  <si>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</si>
  <si>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</si>
  <si>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</si>
  <si>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</si>
  <si>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</si>
  <si>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</si>
  <si>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</si>
  <si>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</si>
  <si>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</si>
  <si>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</si>
  <si>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</si>
  <si>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</si>
  <si>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</si>
  <si>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</si>
  <si>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</si>
  <si>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</si>
  <si>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</si>
  <si>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</si>
  <si>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</si>
  <si>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</si>
  <si>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</si>
  <si>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</si>
  <si>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</si>
  <si>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</si>
  <si>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</si>
  <si>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</si>
  <si>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</si>
  <si>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</si>
  <si>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</si>
  <si>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</si>
  <si>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</si>
  <si>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</si>
  <si>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</si>
  <si>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</si>
  <si>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</si>
  <si>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</si>
  <si>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</si>
  <si>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</si>
  <si>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</si>
  <si>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</si>
  <si>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</si>
  <si>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</si>
  <si>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</si>
  <si>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</si>
  <si>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</si>
  <si>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</si>
  <si>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</si>
  <si>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</si>
  <si>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</si>
  <si>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</si>
  <si>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</si>
  <si>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</si>
  <si>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</si>
  <si>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</si>
  <si>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</si>
  <si>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</si>
  <si>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</si>
  <si>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</si>
  <si>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</si>
  <si>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</si>
  <si>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</si>
  <si>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</si>
  <si>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</si>
  <si>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</si>
  <si>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</si>
  <si>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</si>
  <si>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</si>
  <si>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</si>
  <si>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</si>
  <si>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</si>
  <si>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</si>
  <si>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</si>
  <si>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</si>
  <si>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</si>
  <si>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</si>
  <si>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</si>
  <si>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</si>
  <si>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</si>
  <si>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</si>
  <si>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</si>
  <si>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</si>
  <si>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</si>
  <si>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</si>
  <si>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</si>
  <si>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</si>
  <si>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</si>
  <si>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</si>
  <si>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</si>
  <si>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</si>
  <si>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</si>
  <si>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</si>
  <si>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</si>
  <si>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</si>
  <si>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</si>
  <si>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</si>
  <si>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</si>
  <si>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</si>
  <si>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</si>
  <si>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</si>
  <si>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</si>
  <si>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</si>
  <si>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</si>
  <si>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</si>
  <si>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</si>
  <si>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</si>
  <si>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</si>
  <si>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</si>
  <si>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</si>
  <si>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</si>
  <si>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</si>
  <si>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</si>
  <si>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</si>
  <si>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</si>
  <si>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</si>
  <si>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</si>
  <si>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</si>
  <si>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</si>
  <si>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</si>
  <si>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</si>
  <si>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</si>
  <si>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</si>
  <si>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</si>
  <si>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</si>
  <si>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</si>
  <si>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</si>
  <si>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</si>
  <si>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</si>
  <si>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</si>
  <si>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</si>
  <si>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</si>
  <si>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</si>
  <si>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</si>
  <si>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</si>
  <si>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</si>
  <si>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</si>
  <si>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</si>
  <si>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</si>
  <si>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</si>
  <si>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</si>
  <si>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</si>
  <si>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</si>
  <si>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</si>
  <si>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</si>
  <si>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</si>
  <si>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</si>
  <si>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</si>
  <si>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</si>
  <si>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</si>
  <si>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</si>
  <si>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</si>
  <si>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</si>
  <si>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</si>
  <si>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</si>
  <si>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</si>
  <si>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</si>
  <si>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</si>
  <si>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</si>
  <si>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</si>
  <si>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</si>
  <si>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</si>
  <si>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</si>
  <si>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</si>
  <si>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</si>
  <si>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</si>
  <si>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</si>
  <si>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</si>
  <si>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</si>
  <si>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</si>
  <si>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</si>
  <si>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</si>
  <si>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</si>
  <si>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</si>
  <si>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</si>
  <si>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</si>
  <si>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</si>
  <si>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</si>
  <si>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</si>
  <si>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</si>
  <si>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</si>
  <si>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</si>
  <si>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</si>
  <si>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</si>
  <si>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</si>
  <si>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</si>
  <si>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</si>
  <si>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</si>
  <si>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</si>
  <si>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</si>
  <si>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</si>
  <si>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</si>
  <si>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</si>
  <si>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</si>
  <si>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</si>
  <si>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</si>
  <si>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</si>
  <si>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</si>
  <si>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</si>
  <si>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</si>
  <si>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</si>
  <si>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</si>
  <si>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</si>
  <si>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</si>
  <si>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</si>
  <si>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</si>
  <si>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</si>
  <si>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</si>
  <si>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</si>
  <si>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</si>
  <si>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</si>
  <si>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</si>
  <si>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</si>
  <si>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</si>
  <si>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</si>
  <si>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</si>
  <si>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</si>
  <si>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</si>
  <si>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</si>
  <si>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</si>
  <si>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</si>
  <si>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</si>
  <si>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</si>
  <si>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</si>
  <si>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</si>
  <si>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</si>
  <si>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</si>
  <si>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</si>
  <si>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</si>
  <si>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</si>
  <si>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</si>
  <si>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</si>
  <si>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</si>
  <si>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</si>
  <si>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</si>
  <si>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</si>
  <si>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</si>
  <si>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</si>
  <si>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</si>
  <si>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</si>
  <si>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</si>
  <si>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</si>
  <si>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</si>
  <si>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</si>
  <si>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</si>
  <si>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</si>
  <si>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</si>
  <si>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</si>
  <si>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</si>
  <si>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</si>
  <si>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</si>
  <si>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</si>
  <si>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</si>
  <si>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</si>
  <si>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</si>
  <si>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</si>
  <si>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</si>
  <si>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</si>
  <si>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</si>
  <si>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</si>
  <si>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</si>
  <si>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</si>
  <si>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</si>
  <si>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</si>
  <si>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</si>
  <si>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</si>
  <si>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</si>
  <si>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</si>
  <si>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</si>
  <si>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</si>
  <si>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</si>
  <si>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</si>
  <si>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</si>
  <si>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</si>
  <si>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</si>
  <si>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</si>
  <si>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</si>
  <si>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</si>
  <si>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</si>
  <si>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</si>
  <si>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</si>
  <si>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</si>
  <si>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</si>
  <si>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</si>
  <si>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</si>
  <si>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</si>
  <si>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</si>
  <si>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</si>
  <si>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</si>
  <si>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</si>
  <si>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</si>
  <si>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</si>
  <si>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</si>
  <si>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</si>
  <si>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</si>
  <si>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</si>
  <si>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</si>
  <si>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</si>
  <si>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</si>
  <si>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</si>
  <si>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</si>
  <si>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</si>
  <si>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</si>
  <si>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</si>
  <si>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</si>
  <si>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</si>
  <si>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</si>
  <si>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</si>
  <si>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</si>
  <si>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</si>
  <si>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</si>
  <si>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</si>
  <si>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</si>
  <si>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</si>
  <si>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</si>
  <si>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</si>
  <si>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</si>
  <si>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</si>
  <si>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</si>
  <si>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</si>
  <si>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</si>
  <si>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</si>
  <si>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</si>
  <si>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</si>
  <si>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</si>
  <si>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</si>
  <si>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</si>
  <si>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</si>
  <si>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</si>
  <si>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</si>
  <si>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</si>
  <si>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</si>
  <si>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</si>
  <si>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</si>
  <si>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</si>
  <si>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</si>
  <si>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</si>
  <si>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</si>
  <si>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</si>
  <si>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</si>
  <si>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</si>
  <si>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</si>
  <si>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</si>
  <si>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</si>
  <si>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</si>
  <si>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</si>
  <si>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</si>
  <si>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</si>
  <si>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</si>
  <si>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</si>
  <si>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</si>
  <si>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</si>
  <si>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</si>
  <si>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</si>
  <si>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</si>
  <si>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</si>
  <si>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</si>
  <si>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</si>
  <si>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</si>
  <si>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</si>
  <si>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</si>
  <si>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</si>
  <si>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</si>
  <si>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</si>
  <si>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</si>
  <si>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</si>
  <si>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</si>
  <si>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</si>
  <si>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</si>
  <si>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</si>
  <si>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</si>
  <si>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</si>
  <si>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</si>
  <si>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</si>
  <si>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</si>
  <si>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</si>
  <si>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</si>
  <si>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</si>
  <si>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</si>
  <si>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</si>
  <si>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</si>
  <si>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</si>
  <si>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</si>
  <si>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</si>
  <si>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</si>
  <si>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</si>
  <si>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</si>
  <si>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</si>
  <si>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</si>
  <si>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</si>
  <si>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</si>
  <si>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</si>
  <si>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</si>
  <si>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</si>
  <si>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</si>
  <si>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</si>
  <si>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</si>
  <si>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</si>
  <si>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</si>
  <si>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</si>
  <si>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</si>
  <si>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</si>
  <si>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</si>
  <si>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</si>
  <si>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</si>
  <si>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</si>
  <si>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</si>
  <si>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</si>
  <si>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</si>
  <si>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</si>
  <si>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</si>
  <si>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</si>
  <si>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</si>
  <si>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</si>
  <si>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</si>
  <si>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</si>
  <si>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</si>
  <si>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</si>
  <si>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</si>
  <si>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</si>
  <si>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</si>
  <si>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</si>
  <si>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</si>
  <si>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</si>
  <si>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</si>
  <si>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</si>
  <si>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</si>
  <si>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</si>
  <si>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</si>
  <si>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</si>
  <si>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</si>
  <si>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</si>
  <si>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</si>
  <si>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</si>
  <si>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</si>
  <si>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</si>
  <si>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</si>
  <si>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</si>
  <si>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</si>
  <si>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</si>
  <si>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</si>
  <si>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</si>
  <si>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</si>
  <si>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</si>
  <si>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</si>
  <si>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</si>
  <si>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</si>
  <si>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</si>
  <si>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</si>
  <si>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</si>
  <si>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</si>
  <si>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</si>
  <si>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</si>
  <si>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</si>
  <si>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</si>
  <si>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</si>
  <si>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</si>
  <si>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</si>
  <si>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</si>
  <si>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</si>
  <si>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</si>
  <si>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</si>
  <si>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</si>
  <si>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</si>
  <si>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</si>
  <si>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</si>
  <si>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</si>
  <si>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03282635</t>
  </si>
  <si>
    <t>080040936</t>
  </si>
  <si>
    <t>HR</t>
  </si>
  <si>
    <t>45050126417</t>
  </si>
  <si>
    <t>501</t>
  </si>
  <si>
    <t>74780000HOSHMRAWOI15</t>
  </si>
  <si>
    <t>ZAGREB</t>
  </si>
  <si>
    <t>FALLEROVO ŠETALIŠTE 22</t>
  </si>
  <si>
    <t>koncar@finance@koncar.hr</t>
  </si>
  <si>
    <t>www.koncar.hr</t>
  </si>
  <si>
    <t>KD</t>
  </si>
  <si>
    <t>RN</t>
  </si>
  <si>
    <t>Zagreb</t>
  </si>
  <si>
    <t>No</t>
  </si>
  <si>
    <t>Marina Markušić</t>
  </si>
  <si>
    <t>01 3667175</t>
  </si>
  <si>
    <t>marina.markusic@koncar.hr</t>
  </si>
  <si>
    <t>KPMG Croatia Ltd..</t>
  </si>
  <si>
    <t>Igor Gošek</t>
  </si>
  <si>
    <t>Submitter: KONČAR - Electrical Industry Inc. for manufacturing and services</t>
  </si>
  <si>
    <t>Submitter:  KONČAR - Electrical Industry Inc. for manufacturing and services</t>
  </si>
  <si>
    <t>Submitter:   KONČAR - Electrical Industry Inc. for manufacturing and services</t>
  </si>
  <si>
    <t>KONČAR -Electrical Engineering Institute Ltd. for research, development and services</t>
  </si>
  <si>
    <t>KONČAR - Motors and Electrical Systems Ltd. for manufacturing</t>
  </si>
  <si>
    <t>KONČAR - Renewable Energy Sources Ltd. for production</t>
  </si>
  <si>
    <t>KONČAR - Instrument Transformers Inc. for manufacturing</t>
  </si>
  <si>
    <t>KONČAR - Distribution and Special Transformers Inc. for manufacturing</t>
  </si>
  <si>
    <t>KONČAR - SWITCHGEAR Ltd. for production</t>
  </si>
  <si>
    <t>KONČAR - Electric Vehicles Inc. for manufacturing</t>
  </si>
  <si>
    <t>KONČAR - Metal Structures Ltd. for manufacturing</t>
  </si>
  <si>
    <t>KONČAR - Generators and Motors Ltd. for manufacturing</t>
  </si>
  <si>
    <t>KONČAR - Digital Ltd. for digital services</t>
  </si>
  <si>
    <t>KONČAR - Electronics and informatics Ltd. for manufacturing and services</t>
  </si>
  <si>
    <t>TELENERG-ENGINEERING Llc. for design and manufacturing</t>
  </si>
  <si>
    <t>INK PROJECT Ltd. for construction and services</t>
  </si>
  <si>
    <t>KONČAR  - Transformer tanks Ltd. gor manufacturing</t>
  </si>
  <si>
    <t>NOTES TO THE FINANCIAL STATEMENTS - TFI</t>
  </si>
  <si>
    <t>PIN: 45050126417</t>
  </si>
  <si>
    <t>1. GENERAL INFORMATION</t>
  </si>
  <si>
    <t>Businss sgments</t>
  </si>
  <si>
    <t xml:space="preserve"> - Power generation,</t>
  </si>
  <si>
    <t xml:space="preserve"> - Power transmission and distribution,</t>
  </si>
  <si>
    <t xml:space="preserve"> - Urban mobility and infrastructure,</t>
  </si>
  <si>
    <t xml:space="preserve"> - Digital solutions and platforms.</t>
  </si>
  <si>
    <t>Group structure</t>
  </si>
  <si>
    <t>The Company is engaged in architectural activities, engineering, and related technical consulting services, energy distribution, maintenance services, and management of its subsidiaries.</t>
  </si>
  <si>
    <t>Number of mployees</t>
  </si>
  <si>
    <t>2.  BASIS OF PREPARATION AND ACCOUNTING POLICIES</t>
  </si>
  <si>
    <t>Basis of preparation</t>
  </si>
  <si>
    <t>Going concern assumption</t>
  </si>
  <si>
    <t>Significant accounting policies</t>
  </si>
  <si>
    <t>Key accounting estimates</t>
  </si>
  <si>
    <t>Seasonal effects</t>
  </si>
  <si>
    <t>The Group is not exposed to significant seasonal or cyclical variations in its business operations.</t>
  </si>
  <si>
    <t>3. SUBSIDIARIES</t>
  </si>
  <si>
    <t>31 Dec 2024</t>
  </si>
  <si>
    <t>Country</t>
  </si>
  <si>
    <t>Voting rights (%)</t>
  </si>
  <si>
    <t>Effective group share</t>
  </si>
  <si>
    <t>Consolidated subsidiaries registered in Croatia::</t>
  </si>
  <si>
    <t>Croatia</t>
  </si>
  <si>
    <t>Bulgaria</t>
  </si>
  <si>
    <t>KONČAR - Instrument Transformers Inc. for Manufacturing, Zagreb</t>
  </si>
  <si>
    <t>KONČAR - Distribution and Special Transformers Inc. for Manufacturing, Zagreb</t>
  </si>
  <si>
    <t>Power Engineering Transformatory Sp. z o.o. (PET), Poznan, Poland</t>
  </si>
  <si>
    <t>Poland</t>
  </si>
  <si>
    <t>DALEKOVOD OSO Ltd., Velika Gorica</t>
  </si>
  <si>
    <t>Dalekovod EMU Ltd., Vela Luka</t>
  </si>
  <si>
    <t>Slovenia</t>
  </si>
  <si>
    <t>Dalekovod Norge AS, Oslo, Norway</t>
  </si>
  <si>
    <t>Norway</t>
  </si>
  <si>
    <t>Dalekovod Ukraine Ltd., Kyiv, Ukraine</t>
  </si>
  <si>
    <t>Ukraine</t>
  </si>
  <si>
    <t>For certain subsidiaries, the Group holds control through the majority of voting rights. However, the ownership interest in these subsidiaries does not correspond to the voting rights because some of these entities have preferred shares that carry the same rights as ordinary shares, except for voting rights. The ownership interests in these subsidiaries are as follows:</t>
  </si>
  <si>
    <t>Ownership share (%)</t>
  </si>
  <si>
    <t>4. INFORMATION ON BUSINESS SEGMENTS</t>
  </si>
  <si>
    <t>For management purposes, the Group is organized into business units based on product similarity, and accordingly, reportable segments have been identified. The Group’s reportable segments are as follows:</t>
  </si>
  <si>
    <t>- Power Transmission and Distribution – includes the manufacturing and sale of transformers (power, distribution, special, and instrument transformers), overhead transmission lines, substations, transformer boilers, primary and secondary power distribution equipment, low-voltage switchgear, monitoring systems, and diagnostic, testing, and technical inspection services</t>
  </si>
  <si>
    <t xml:space="preserve"> - Urban Mobility and Infrastructure – includes manufacturing and sale of rail vehicles (trains and trams), railway infrastructure, maintenance of rolling stock, as well as other infrastructure-related services (roads, lighting, and others)</t>
  </si>
  <si>
    <t>- Digital Solutions – includes digital solutions and services, digitalization of products and manufacturing, business support systems, ICT infrastructure, and related services.</t>
  </si>
  <si>
    <t xml:space="preserve">The reportable segments form an integral part of the internal financial reports, which are regularly reviewed by the Company's Management Board—the chief decision-making body—to assess performance and make business decisions. </t>
  </si>
  <si>
    <t>The "Other" category includes real estate leasing activities (not related to the Group’s core business) and certain small-scale production of motors and electrical machines, which does not qualify as a separate business segment.</t>
  </si>
  <si>
    <t xml:space="preserve">Revenue by segment </t>
  </si>
  <si>
    <t>The following is an analysis of the Group’s revenue by reportable segment, presented in accordance with IFRS 8 – Operating segments.</t>
  </si>
  <si>
    <t>EUR' 000</t>
  </si>
  <si>
    <t>Power generation</t>
  </si>
  <si>
    <t>Power transmission and distribution</t>
  </si>
  <si>
    <t xml:space="preserve"> - Transmission</t>
  </si>
  <si>
    <t xml:space="preserve"> - Distribution</t>
  </si>
  <si>
    <t xml:space="preserve"> Urban mobility and infrastructure</t>
  </si>
  <si>
    <t xml:space="preserve"> - Mobility</t>
  </si>
  <si>
    <t xml:space="preserve"> - Infrastructure</t>
  </si>
  <si>
    <t>Digital solutions and platforms</t>
  </si>
  <si>
    <t>Total reportable segments</t>
  </si>
  <si>
    <t>Other</t>
  </si>
  <si>
    <t>Total revenue from contracts with customers</t>
  </si>
  <si>
    <t>Associate companies</t>
  </si>
  <si>
    <t>Unaffiliated companies</t>
  </si>
  <si>
    <t xml:space="preserve">5. OTHER OPERATING INCOME </t>
  </si>
  <si>
    <t>6. CAPITALIZED EMPLOYEE COSTS</t>
  </si>
  <si>
    <t>7.  EARNINGS PER SHARE</t>
  </si>
  <si>
    <t>Net profit attributable to owners of the parent (EUR ‘000)</t>
  </si>
  <si>
    <t>Weighted average number of shares</t>
  </si>
  <si>
    <t>Basic and diluted earnings per share (EUR)</t>
  </si>
  <si>
    <t>8. NON-CURRENT TANGIBLE AND INTANGIBLE ASSETS</t>
  </si>
  <si>
    <t>9.  INVENTORIES</t>
  </si>
  <si>
    <t>10. CAPITAL AND RESERVES</t>
  </si>
  <si>
    <t>Non-current</t>
  </si>
  <si>
    <t>Current</t>
  </si>
  <si>
    <t>The maturity profile of loan repayments is as follows:</t>
  </si>
  <si>
    <t>Due within one year</t>
  </si>
  <si>
    <t>Due in 1 to 2 years</t>
  </si>
  <si>
    <t>Due in 2 to 5 years</t>
  </si>
  <si>
    <t>Due in more than 5 years</t>
  </si>
  <si>
    <t>12. TRANSACTIONS WITH RELATED PARTIES</t>
  </si>
  <si>
    <t xml:space="preserve"> </t>
  </si>
  <si>
    <t>Receivables</t>
  </si>
  <si>
    <t>Joint ventures</t>
  </si>
  <si>
    <t>Liabilities</t>
  </si>
  <si>
    <t>Joint venturesi</t>
  </si>
  <si>
    <t>13. EVENTS AFTER THE REPORTING PERIOD</t>
  </si>
  <si>
    <t>The core business segments of KONČAR Group (hereinafter: the Group) are:</t>
  </si>
  <si>
    <t>Dalekovod Ljubljana Ltd., Ljubljana, Slovenia</t>
  </si>
  <si>
    <t>- Power Generation – includes the manufacturing and revitalization of generators, the construction and refurbishment of hydropower plants (HPPs), the development of solar power plants, the production of converters, manufacturing and installation of wind turbines, as well as operation, maintenance, and servicing activities</t>
  </si>
  <si>
    <t xml:space="preserve"> - Hydro</t>
  </si>
  <si>
    <t xml:space="preserve"> - Renewable energy sources</t>
  </si>
  <si>
    <t>Revenue from contracts with customers</t>
  </si>
  <si>
    <t>Revenue</t>
  </si>
  <si>
    <t>Expenses</t>
  </si>
  <si>
    <t>2025.</t>
  </si>
  <si>
    <t>2024.</t>
  </si>
  <si>
    <t>Operating activities</t>
  </si>
  <si>
    <t>Total operating activities</t>
  </si>
  <si>
    <t>Bosnia and Herzegovina</t>
  </si>
  <si>
    <t>Dalekovod Mostar Ltd., Mostar, Bosnia and Herzegovina</t>
  </si>
  <si>
    <t>Investing activities</t>
  </si>
  <si>
    <t>Total investing activities</t>
  </si>
  <si>
    <t>Name of Issuer: KONČAR Inc.</t>
  </si>
  <si>
    <t>The Parent Company of the Group is KONČAR Inc. (PIN: 45050126417), located at Fallerovo šetalište 22, Zagreb (hereinafter: the “Company”).</t>
  </si>
  <si>
    <t>KONČAR Inc.</t>
  </si>
  <si>
    <t>KONČAR - Motors and Electrical Systems Ltd. for manufacturing, Zagreb</t>
  </si>
  <si>
    <t xml:space="preserve">Telenerg - Engineering Ltd. for design and manufacturing, Zagreb </t>
  </si>
  <si>
    <t>INK PROJEKT Ltd. for construction and services, Zagreb</t>
  </si>
  <si>
    <t>KONČAR - Electrical Engineering Institute Ltd. for research, development and services, Zagreb</t>
  </si>
  <si>
    <t>KONČAR - Generators and Motors Ltd. for manufacturing, Zagreb</t>
  </si>
  <si>
    <t>KONČAR - Metal Structures Ltd. for manufacturing, Zagreb</t>
  </si>
  <si>
    <t>KONČAR - Switchgear Ltd. for manufacturing, Zagreb</t>
  </si>
  <si>
    <t>KONČAR - Renewable Energy Sources Ltd. for production, Zagreb</t>
  </si>
  <si>
    <t>Wind Power Plant Rust Ltd. for electricity eeneration, Zagreb</t>
  </si>
  <si>
    <t>Solar Power Plant Deponija Fosfogipsa Ltd. for production, trade and services, Zagreb</t>
  </si>
  <si>
    <t xml:space="preserve">Liburnia Solar Ltd. for electricity eneration, Zagreb </t>
  </si>
  <si>
    <t>South East Energy Ltd. for services, Zagreb</t>
  </si>
  <si>
    <t>KONČAR - Electric Vehicles Inc. for manufacturing, Zagreb</t>
  </si>
  <si>
    <t>KONČAR - Electronics and Informatics Ltd. for manufacturing and services, Zagreb</t>
  </si>
  <si>
    <t>ENAKON MOBILITY Ltd. for services, Zagreb</t>
  </si>
  <si>
    <t>KONČAR - Instrument Transformers Inc. for manufacturing, Zagreb</t>
  </si>
  <si>
    <t>KONČAR - Distribution and Special Transformers Inc. for manufacturing, Zagreb</t>
  </si>
  <si>
    <t>FEROKOTAO Ltd. for manufacturing transformer tanks and other metal structures, Donji Kraljevec</t>
  </si>
  <si>
    <t>KONČAR - Digital Ltd. for digital services, Zagreb</t>
  </si>
  <si>
    <t>KONČAR - Transformer Tanks Ltd. for manufacturing, Sesvete (City of Zagreb)</t>
  </si>
  <si>
    <t>KONČAR - Hydro Turbine Ltd. for manufacturing and services</t>
  </si>
  <si>
    <t>DALEKOVOD MK Ltd., Velika Gorica</t>
  </si>
  <si>
    <t>Dalekovod Projekt Ltd., Zagreb</t>
  </si>
  <si>
    <t>Intercompany eliminations</t>
  </si>
  <si>
    <t>11. LOAN LIABILITIES</t>
  </si>
  <si>
    <t>Loan liabilities</t>
  </si>
  <si>
    <t>balance as at 30.09.2025</t>
  </si>
  <si>
    <t>for the period 01.01.2025 to 30.09.2025</t>
  </si>
  <si>
    <t>Reporting Period: 1 January 2025 – 30 September 2025</t>
  </si>
  <si>
    <t>The consolidated financial statements for the period January – September 2025 have been prepared in accordance with International Accounting Standard (IAS) 34 – Interim Financial Reporting, as adopted by the European Union (EU).</t>
  </si>
  <si>
    <t>30 September 2025</t>
  </si>
  <si>
    <t>31 December 2024</t>
  </si>
  <si>
    <t>Energy Park Pometeno Brdo Ltd. for production, Zagreb***</t>
  </si>
  <si>
    <t>ADNET Ltd. for engineering, manufacturing and trade, Zagreb**</t>
  </si>
  <si>
    <t>KREANCA SUSTAVI Ltd. for business and management consulting, Zagreb**</t>
  </si>
  <si>
    <t>ADNET Ltd. for Engineering, manufacturing and trade, Zagreb**</t>
  </si>
  <si>
    <t>Konell Ltd., Sofija, Bulgaria****</t>
  </si>
  <si>
    <t>HELB Ltd. for production, assembly and servicing of electrical devices, Božjakovina*</t>
  </si>
  <si>
    <t>****  Entity not consolidated due to immateriality</t>
  </si>
  <si>
    <t>30 Sept 2025</t>
  </si>
  <si>
    <t>1 Jan 2025 – 30 Sept 2025</t>
  </si>
  <si>
    <t>1 Jan 2024 – 30 Sept 2024</t>
  </si>
  <si>
    <t>Božjakovina</t>
  </si>
  <si>
    <t>During the period 1 January – 30 September 2025, the Group recognized a value adjustment of inventories in the amount of EUR 244 thousand (1 January – 30 september 2024: EUR 227 thousand).</t>
  </si>
  <si>
    <t>After the reporting date, until the date of approval of the financial statements, there were no events that would have a significant impact on the Group's consolidated financial statements for the period January - September 2025, which should be published.</t>
  </si>
  <si>
    <t>***In July 2025, a contract for the sale and transfer of business shares was signed between KONČAR d.d. and KONČAR – Renewable Energy Sources Ltd. Under this contract, KONČAR d.d.  sold the business shares in the company Energy park Pometeno Brdo Ltd.  to the company KONČAR – Renewable Energy Sources Ltd.</t>
  </si>
  <si>
    <t>Entities are considered related parties if one party has control over another, if they are under joint control, or if one party has a significant influence over the business of the other. The Group is also significantly owned by the Republic of Croatia and other entities controlled by or under the significant influence of the Republic of Croatia. Accordingly, the Group has transactions with state institutions and other entities under majority state ownership or influence. For the purpose of disclosing related party transactions, the Group does not consider routine transactions (such as tax payments, levies, and similar transactions) with local municipal companies (either directly or indirectly state-owned) or other state bodies as related party transactions. The most significant related party transactions with state-owned enterprises relate to electricity and thermal energy supply and similar services. Excluding these routine transactions, the Group’s revenue from sales to state institutions and other entities under majority state ownership or influence amounted to EUR 177,6 million for the period 1 January – 30 September 2025 (1 January – 30 September 2024: EUR 125,1 million), with the majority derived from engineering services, rail vehicles, and industrial electronics.</t>
  </si>
  <si>
    <t>HELB Ltd. for production, assembly and servicing of electrical devices</t>
  </si>
  <si>
    <t>KONČAR - Hydro Turbine Ltd. for production and services</t>
  </si>
  <si>
    <t>Dalekovod Jsc. for engineering, production and construction</t>
  </si>
  <si>
    <t>Dalekovod Jsc. for engineering, production and construction, Zagreb</t>
  </si>
  <si>
    <t>KONČAR - Systems Integration Ltd. for production and trade, Zagreb</t>
  </si>
  <si>
    <t>In addition to the Parent Company, the Group consists of 16 subsidiaries operating in core business activities, 1 subsidiary engaged in special activities (product research and development), subsidiaries controlled by other subsidiaries, one associate company, and associates of subsidiaries.</t>
  </si>
  <si>
    <t>The average number of employees for the period January – September 2025 was 5,699 (compared to 5,349 in the same period in 2024).</t>
  </si>
  <si>
    <t xml:space="preserve">During the period 1 January – 30 September 2025, the Group acquired assets totaling EUR 65,159 thousand (1 Jan – 30 September 2024: EUR 31,515 thousand). Depreciation expense for the period 1 January – 30 September  2025 amounted to EUR 20,647 thousand (1 January – 30 September 2024: EUR 16,747 thousand).  </t>
  </si>
  <si>
    <t>The share capital (subscribed capital) is determined at a nominal value of EUR 159,471,378 (as of 31 December 2024: EUR 159,471,378) and consists of 2,572,119 shares, each with a nominal value of EUR 62. The Company’s ordinary shares are listed on the Official Market of the Zagreb Stock Exchange under the ticker KOEI-R-A. As of 30 September 2025, the Company holds 23,700 treasury shares (31 December 2024: 25,306 treasury shares).</t>
  </si>
  <si>
    <t>Bank loans are secured by mortgages on real estate and pledges on movable assets. The current fair value of mortgaged real estate amounts to EUR 40,708 thousand, while the fair value of pledged movable assets amounts to EUR 6,026 thousand.</t>
  </si>
  <si>
    <t xml:space="preserve">As at 30 September 2025, the Group had 5,975 employees, compared to 5,503 employees as of 31 December 2024. </t>
  </si>
  <si>
    <t>The consolidated financial statements do not include all disclosures required for the full set of annual consolidated financial statements and should be read in conjunction with the Group’s annual consolidated financial statements as at 31 December 2024. The annual consolidated financial statements of the Group are prepared in accordance with the International Financial Reporting Standards (IFRS), as adopted by the EU.</t>
  </si>
  <si>
    <t>The Management Board believes that the Group has sufficient resources to continue operations in the foreseeable future and has not identified any significant uncertainties related to business events or conditions that may raise significant doubt on the Group’s ability to continue as a going concern.</t>
  </si>
  <si>
    <t>The consolidated financial statements for the period January – September 2025 have been prepared using the same accounting policies, presentation, and calculation methods applied in the preparation of the Group’s annual consolidated financial statements as at 31 December 2024.</t>
  </si>
  <si>
    <t xml:space="preserve">In preparing the consolidated financial statements, the Management Board applied judgments and estimates that impact the application of accounting policies and the recognized amounts of assets, liabilities, revenues, and expenses. By definition, accounting estimates rarely correspond exactly to actual results. Key accounting estimates remain consistent with those disclosed in the most recent annual financial statements. </t>
  </si>
  <si>
    <t>During the period 1 January – 30 September 2025, the Group capitalized wages and salaries totaling EUR 1.442 thousand (1 January – 30 September 2024: EUR 2.017 thousand), of which EUR 866 thousand relates to net salaries (1 January – 30 September 2024: EUR 1.204 thousand), EUR 389 thousand to taxes, surtaxes, and payroll contributions (1 January – 30 September 2024: EUR 556 thousand), and EUR 187 thousand to employer contributions (1 January – 30 September 2024: EUR 257 thousand).</t>
  </si>
  <si>
    <t>Other operating income amounts to EUR 11,6 million (1 January – 30 September 2024: EUR 10,7 million) and includes: Income from asset disposals, government grants, compensation for damages, and other miscellaneous income.</t>
  </si>
  <si>
    <t>The annual consolidated financial statements of the Group are available on the official websites of Zagreb Stock Exchange (www.zse.hr), Croatian Financial Services Supervisory Agency (www.hanfa.hr), and the Company (www.koncar.hr).</t>
  </si>
  <si>
    <t>* As of August 1, 2025, the Group acquired control with a 75% ownership stake in HELB Ltd. However, no minority interest is recognized, as a call option was agreed upon as part of the transaction granting the acquirer the right to purchase the remaining ownership stake in the future, which management has assessed as highly probable to be exercised.</t>
  </si>
  <si>
    <t>** Although the Group had, by September 30, 2025, acquired control with a 76% ownership stake in Adnet Ltd. and a 76% ownership stake in Kreanca Sustavi Ltd., the Group does not recognize a minority interest in these subsidiaries, as a call option was agreed upon as part of the transactions granting the acquirer the right to purchase the remaining stake in the future, which management has assessed as highly probable to be exercised.</t>
  </si>
  <si>
    <t>5,975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</si>
</sst>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Black]\(#,##0\)"/>
    <numFmt numFmtId="167" formatCode="#,##0.00;[Black]\-#,##0.00"/>
    <numFmt numFmtId="168" formatCode="#,##0.00;[Black]\(#,##0.00\)"/>
    <numFmt numFmtId="169" formatCode="#,###,_);\(#,###,\)_)"/>
  </numFmts>
  <fonts count="5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color theme="1"/>
      <name val="Arial"/>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sz val="9"/>
      <color theme="1"/>
      <name val="Arial"/>
      <family val="2"/>
      <charset val="238"/>
    </font>
    <font>
      <b/>
      <sz val="9"/>
      <color theme="1"/>
      <name val="Arial"/>
      <family val="2"/>
      <charset val="238"/>
    </font>
    <font>
      <sz val="9"/>
      <name val="Arial"/>
      <family val="2"/>
    </font>
    <font>
      <sz val="10"/>
      <color rgb="FFFF0000"/>
      <name val="Arial"/>
      <family val="2"/>
    </font>
    <font>
      <b/>
      <sz val="9"/>
      <color rgb="FF000000"/>
      <name val="Arial"/>
      <family val="2"/>
    </font>
    <font>
      <b/>
      <sz val="8.5"/>
      <color rgb="FF000000"/>
      <name val="Arial"/>
      <family val="2"/>
      <charset val="238"/>
    </font>
    <font>
      <b/>
      <sz val="9"/>
      <color theme="1"/>
      <name val="Arial"/>
      <family val="2"/>
    </font>
    <font>
      <b/>
      <sz val="9"/>
      <name val="Arial"/>
      <family val="2"/>
    </font>
    <font>
      <sz val="9"/>
      <color rgb="FF000000"/>
      <name val="Arial"/>
      <family val="2"/>
    </font>
    <font>
      <b/>
      <i/>
      <sz val="9"/>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tint="-0.14996795556505021"/>
        <bgColor indexed="65"/>
      </patternFill>
    </fill>
    <fill>
      <patternFill patternType="solid">
        <fgColor rgb="FFFFFFFF"/>
        <bgColor rgb="FF000000"/>
      </patternFill>
    </fill>
    <fill>
      <patternFill patternType="solid">
        <fgColor theme="0"/>
        <bgColor rgb="FF000000"/>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45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6" borderId="52" xfId="0" applyFont="1" applyFill="1" applyBorder="1" applyAlignment="1" applyProtection="1">
      <alignment horizontal="center" vertical="center"/>
      <protection locked="0"/>
    </xf>
    <xf numFmtId="0" fontId="4" fillId="11" borderId="42" xfId="0" applyFont="1" applyFill="1" applyBorder="1" applyAlignment="1" applyProtection="1">
      <alignment horizontal="right" vertical="center"/>
      <protection locked="0"/>
    </xf>
    <xf numFmtId="0" fontId="4" fillId="11" borderId="0" xfId="0" applyFont="1" applyFill="1" applyAlignment="1" applyProtection="1">
      <alignment horizontal="right" vertical="center"/>
      <protection locked="0"/>
    </xf>
    <xf numFmtId="0" fontId="4" fillId="11" borderId="43" xfId="0" applyFont="1" applyFill="1" applyBorder="1" applyAlignment="1" applyProtection="1">
      <alignment horizontal="center" vertical="center"/>
      <protection locked="0"/>
    </xf>
    <xf numFmtId="0" fontId="4" fillId="0" borderId="0" xfId="4" applyFont="1" applyAlignment="1">
      <alignment vertical="center"/>
    </xf>
    <xf numFmtId="0" fontId="4" fillId="12" borderId="52" xfId="4" applyFont="1" applyFill="1" applyBorder="1" applyAlignment="1" applyProtection="1">
      <alignment horizontal="center" vertical="center"/>
      <protection locked="0"/>
    </xf>
    <xf numFmtId="0" fontId="4" fillId="17" borderId="0" xfId="6" applyFont="1" applyFill="1"/>
    <xf numFmtId="0" fontId="5" fillId="17" borderId="0" xfId="6" applyFont="1" applyFill="1"/>
    <xf numFmtId="0" fontId="2" fillId="11" borderId="0" xfId="6" applyFill="1"/>
    <xf numFmtId="0" fontId="4" fillId="17" borderId="0" xfId="6" applyFont="1" applyFill="1" applyAlignment="1">
      <alignment vertical="center"/>
    </xf>
    <xf numFmtId="0" fontId="5" fillId="18" borderId="0" xfId="6" applyFont="1" applyFill="1" applyAlignment="1">
      <alignment horizontal="left" vertical="center"/>
    </xf>
    <xf numFmtId="0" fontId="4" fillId="18" borderId="0" xfId="6" applyFont="1" applyFill="1" applyAlignment="1">
      <alignment vertical="center"/>
    </xf>
    <xf numFmtId="0" fontId="5" fillId="18" borderId="0" xfId="6" applyFont="1" applyFill="1" applyAlignment="1">
      <alignment horizontal="left" vertical="center" wrapText="1"/>
    </xf>
    <xf numFmtId="0" fontId="5" fillId="11" borderId="0" xfId="6" applyFont="1" applyFill="1" applyAlignment="1">
      <alignment vertical="center" wrapText="1"/>
    </xf>
    <xf numFmtId="0" fontId="4" fillId="11" borderId="0" xfId="6" applyFont="1" applyFill="1" applyAlignment="1">
      <alignment vertical="center"/>
    </xf>
    <xf numFmtId="0" fontId="5" fillId="18" borderId="0" xfId="6" applyFont="1" applyFill="1" applyAlignment="1">
      <alignment horizontal="justify" vertical="center"/>
    </xf>
    <xf numFmtId="0" fontId="5" fillId="18" borderId="0" xfId="6" applyFont="1" applyFill="1"/>
    <xf numFmtId="0" fontId="42" fillId="18" borderId="0" xfId="6" applyFont="1" applyFill="1" applyAlignment="1">
      <alignment vertical="center" wrapText="1"/>
    </xf>
    <xf numFmtId="0" fontId="43" fillId="18" borderId="0" xfId="6" applyFont="1" applyFill="1" applyAlignment="1">
      <alignment horizontal="center" vertical="center" wrapText="1"/>
    </xf>
    <xf numFmtId="0" fontId="44" fillId="18" borderId="0" xfId="6" applyFont="1" applyFill="1" applyAlignment="1">
      <alignment horizontal="center" vertical="center" wrapText="1"/>
    </xf>
    <xf numFmtId="0" fontId="44" fillId="18" borderId="5" xfId="6" applyFont="1" applyFill="1" applyBorder="1" applyAlignment="1">
      <alignment horizontal="right" vertical="center" wrapText="1"/>
    </xf>
    <xf numFmtId="0" fontId="5" fillId="18" borderId="5" xfId="6" applyFont="1" applyFill="1" applyBorder="1" applyAlignment="1">
      <alignment horizontal="right" vertical="center" wrapText="1"/>
    </xf>
    <xf numFmtId="0" fontId="5" fillId="18" borderId="0" xfId="6" applyFont="1" applyFill="1" applyAlignment="1">
      <alignment horizontal="center" vertical="center" wrapText="1"/>
    </xf>
    <xf numFmtId="0" fontId="43" fillId="18" borderId="0" xfId="6" applyFont="1" applyFill="1" applyAlignment="1">
      <alignment vertical="center"/>
    </xf>
    <xf numFmtId="0" fontId="44" fillId="18" borderId="0" xfId="6" applyFont="1" applyFill="1" applyAlignment="1">
      <alignment horizontal="left" vertical="center" wrapText="1"/>
    </xf>
    <xf numFmtId="2" fontId="44" fillId="18" borderId="0" xfId="6" applyNumberFormat="1" applyFont="1" applyFill="1" applyAlignment="1">
      <alignment vertical="center" wrapText="1"/>
    </xf>
    <xf numFmtId="2" fontId="44" fillId="18" borderId="0" xfId="6" applyNumberFormat="1" applyFont="1" applyFill="1" applyAlignment="1">
      <alignment horizontal="right" vertical="center" wrapText="1"/>
    </xf>
    <xf numFmtId="0" fontId="44" fillId="18" borderId="0" xfId="6" applyFont="1" applyFill="1" applyAlignment="1">
      <alignment horizontal="left" vertical="center"/>
    </xf>
    <xf numFmtId="0" fontId="5" fillId="11" borderId="0" xfId="6" applyFont="1" applyFill="1"/>
    <xf numFmtId="0" fontId="44" fillId="11" borderId="0" xfId="6" applyFont="1" applyFill="1" applyAlignment="1">
      <alignment horizontal="center" vertical="center" wrapText="1"/>
    </xf>
    <xf numFmtId="0" fontId="44" fillId="17" borderId="0" xfId="6" applyFont="1" applyFill="1" applyAlignment="1">
      <alignment horizontal="left" vertical="center" wrapText="1"/>
    </xf>
    <xf numFmtId="0" fontId="44" fillId="17" borderId="0" xfId="6" applyFont="1" applyFill="1" applyAlignment="1">
      <alignment horizontal="left" vertical="center"/>
    </xf>
    <xf numFmtId="2" fontId="44" fillId="17" borderId="0" xfId="6" applyNumberFormat="1" applyFont="1" applyFill="1" applyAlignment="1">
      <alignment vertical="center" wrapText="1"/>
    </xf>
    <xf numFmtId="0" fontId="44" fillId="17" borderId="0" xfId="6" applyFont="1" applyFill="1" applyAlignment="1">
      <alignment vertical="center" wrapText="1"/>
    </xf>
    <xf numFmtId="0" fontId="43" fillId="17" borderId="0" xfId="6" applyFont="1" applyFill="1" applyAlignment="1">
      <alignment horizontal="center" vertical="center" wrapText="1"/>
    </xf>
    <xf numFmtId="0" fontId="44" fillId="17" borderId="5" xfId="6" applyFont="1" applyFill="1" applyBorder="1" applyAlignment="1">
      <alignment horizontal="right" vertical="center" wrapText="1"/>
    </xf>
    <xf numFmtId="0" fontId="44" fillId="17" borderId="0" xfId="6" applyFont="1" applyFill="1" applyAlignment="1">
      <alignment horizontal="center" vertical="center" wrapText="1"/>
    </xf>
    <xf numFmtId="0" fontId="44" fillId="17" borderId="0" xfId="6" applyFont="1" applyFill="1"/>
    <xf numFmtId="0" fontId="4" fillId="17" borderId="0" xfId="6" applyFont="1" applyFill="1" applyAlignment="1">
      <alignment horizontal="left" vertical="center" wrapText="1"/>
    </xf>
    <xf numFmtId="0" fontId="5" fillId="17" borderId="0" xfId="6" applyFont="1" applyFill="1" applyAlignment="1">
      <alignment horizontal="left" vertical="center" wrapText="1"/>
    </xf>
    <xf numFmtId="0" fontId="18" fillId="17" borderId="0" xfId="6" applyFont="1" applyFill="1" applyAlignment="1">
      <alignment vertical="center"/>
    </xf>
    <xf numFmtId="0" fontId="44" fillId="18" borderId="0" xfId="6" applyFont="1" applyFill="1"/>
    <xf numFmtId="0" fontId="44" fillId="18" borderId="50" xfId="6" applyFont="1" applyFill="1" applyBorder="1" applyAlignment="1">
      <alignment horizontal="right"/>
    </xf>
    <xf numFmtId="0" fontId="44" fillId="11" borderId="0" xfId="6" applyFont="1" applyFill="1" applyAlignment="1">
      <alignment horizontal="right"/>
    </xf>
    <xf numFmtId="3" fontId="5" fillId="11" borderId="0" xfId="6" applyNumberFormat="1" applyFont="1" applyFill="1"/>
    <xf numFmtId="0" fontId="44" fillId="11" borderId="0" xfId="6" applyFont="1" applyFill="1"/>
    <xf numFmtId="0" fontId="43" fillId="17" borderId="0" xfId="6" applyFont="1" applyFill="1"/>
    <xf numFmtId="0" fontId="43" fillId="18" borderId="0" xfId="6" applyFont="1" applyFill="1"/>
    <xf numFmtId="3" fontId="5" fillId="18" borderId="0" xfId="6" applyNumberFormat="1" applyFont="1" applyFill="1"/>
    <xf numFmtId="0" fontId="41" fillId="11" borderId="0" xfId="6" applyFont="1" applyFill="1"/>
    <xf numFmtId="0" fontId="43" fillId="18" borderId="0" xfId="0" applyFont="1" applyFill="1" applyAlignment="1">
      <alignment vertical="center"/>
    </xf>
    <xf numFmtId="0" fontId="43" fillId="18" borderId="0" xfId="0" applyFont="1" applyFill="1" applyAlignment="1">
      <alignment horizontal="center" vertical="center"/>
    </xf>
    <xf numFmtId="0" fontId="42" fillId="18" borderId="0" xfId="0" applyFont="1" applyFill="1" applyAlignment="1">
      <alignment vertical="center" wrapText="1"/>
    </xf>
    <xf numFmtId="0" fontId="5" fillId="18" borderId="0" xfId="0" applyFont="1" applyFill="1"/>
    <xf numFmtId="0" fontId="0" fillId="11" borderId="0" xfId="0" applyFill="1"/>
    <xf numFmtId="0" fontId="45" fillId="18" borderId="0" xfId="0" applyFont="1" applyFill="1" applyAlignment="1">
      <alignment vertical="center"/>
    </xf>
    <xf numFmtId="0" fontId="5" fillId="11" borderId="0" xfId="0" applyFont="1" applyFill="1"/>
    <xf numFmtId="169" fontId="43" fillId="11" borderId="0" xfId="0" applyNumberFormat="1" applyFont="1" applyFill="1"/>
    <xf numFmtId="169" fontId="44" fillId="11" borderId="0" xfId="0" applyNumberFormat="1" applyFont="1" applyFill="1"/>
    <xf numFmtId="169" fontId="43" fillId="11" borderId="50" xfId="0" applyNumberFormat="1" applyFont="1" applyFill="1" applyBorder="1"/>
    <xf numFmtId="169" fontId="43" fillId="11" borderId="1" xfId="0" applyNumberFormat="1" applyFont="1" applyFill="1" applyBorder="1"/>
    <xf numFmtId="169" fontId="43" fillId="11" borderId="54" xfId="0" applyNumberFormat="1" applyFont="1" applyFill="1" applyBorder="1"/>
    <xf numFmtId="169" fontId="43" fillId="11" borderId="53" xfId="0" applyNumberFormat="1" applyFont="1" applyFill="1" applyBorder="1"/>
    <xf numFmtId="0" fontId="49" fillId="0" borderId="0" xfId="0" applyFont="1"/>
    <xf numFmtId="3" fontId="50" fillId="18" borderId="0" xfId="6" applyNumberFormat="1" applyFont="1" applyFill="1" applyAlignment="1">
      <alignment horizontal="right" wrapText="1"/>
    </xf>
    <xf numFmtId="0" fontId="53" fillId="17" borderId="0" xfId="6" applyFont="1" applyFill="1"/>
    <xf numFmtId="0" fontId="48" fillId="17" borderId="0" xfId="6" applyFont="1" applyFill="1"/>
    <xf numFmtId="0" fontId="44" fillId="11" borderId="0" xfId="6" applyFont="1" applyFill="1" applyAlignment="1">
      <alignment horizontal="left" vertical="center" wrapText="1"/>
    </xf>
    <xf numFmtId="0" fontId="44" fillId="11" borderId="0" xfId="0" applyFont="1" applyFill="1" applyAlignment="1">
      <alignment horizontal="left" vertical="center"/>
    </xf>
    <xf numFmtId="0" fontId="44" fillId="11" borderId="0" xfId="6" applyFont="1" applyFill="1" applyAlignment="1">
      <alignment horizontal="left" vertical="center"/>
    </xf>
    <xf numFmtId="0" fontId="44" fillId="11" borderId="0" xfId="6" applyFont="1" applyFill="1" applyAlignment="1">
      <alignment vertical="center" wrapText="1"/>
    </xf>
    <xf numFmtId="4" fontId="44" fillId="18" borderId="0" xfId="0" applyNumberFormat="1" applyFont="1" applyFill="1" applyAlignment="1">
      <alignment vertical="center" wrapText="1"/>
    </xf>
    <xf numFmtId="4" fontId="5" fillId="18" borderId="0" xfId="0" applyNumberFormat="1" applyFont="1" applyFill="1"/>
    <xf numFmtId="4" fontId="44" fillId="18" borderId="0" xfId="0" applyNumberFormat="1" applyFont="1" applyFill="1" applyAlignment="1">
      <alignment horizontal="right" vertical="center" wrapText="1"/>
    </xf>
    <xf numFmtId="4" fontId="5" fillId="11" borderId="0" xfId="0" applyNumberFormat="1" applyFont="1" applyFill="1"/>
    <xf numFmtId="4" fontId="44" fillId="11" borderId="0" xfId="0" applyNumberFormat="1" applyFont="1" applyFill="1" applyAlignment="1">
      <alignment horizontal="right" vertical="center" wrapText="1"/>
    </xf>
    <xf numFmtId="4" fontId="44" fillId="11" borderId="0" xfId="0" applyNumberFormat="1" applyFont="1" applyFill="1" applyAlignment="1">
      <alignment vertical="center" wrapText="1"/>
    </xf>
    <xf numFmtId="2" fontId="0" fillId="0" borderId="0" xfId="0" applyNumberFormat="1"/>
    <xf numFmtId="43" fontId="44" fillId="11" borderId="0" xfId="0" applyNumberFormat="1" applyFont="1" applyFill="1" applyAlignment="1">
      <alignment vertical="center" wrapText="1"/>
    </xf>
    <xf numFmtId="0" fontId="4" fillId="16" borderId="50" xfId="0" applyFont="1" applyFill="1" applyBorder="1" applyAlignment="1" applyProtection="1">
      <alignment horizontal="right" vertical="center"/>
      <protection locked="0"/>
    </xf>
    <xf numFmtId="0" fontId="4" fillId="16" borderId="51" xfId="0" applyFont="1" applyFill="1" applyBorder="1" applyAlignment="1" applyProtection="1">
      <alignment horizontal="right" vertical="center"/>
      <protection locked="0"/>
    </xf>
    <xf numFmtId="0" fontId="4" fillId="16" borderId="49" xfId="0" applyFont="1" applyFill="1" applyBorder="1" applyAlignment="1" applyProtection="1">
      <alignment vertical="center"/>
      <protection locked="0"/>
    </xf>
    <xf numFmtId="0" fontId="4" fillId="16" borderId="50" xfId="0" applyFont="1" applyFill="1" applyBorder="1" applyAlignment="1" applyProtection="1">
      <alignment vertical="center"/>
      <protection locked="0"/>
    </xf>
    <xf numFmtId="0" fontId="4" fillId="16" borderId="51" xfId="0" applyFont="1" applyFill="1" applyBorder="1" applyAlignment="1" applyProtection="1">
      <alignment vertical="center"/>
      <protection locked="0"/>
    </xf>
    <xf numFmtId="0" fontId="4" fillId="18" borderId="0" xfId="6" applyFont="1" applyFill="1" applyAlignment="1">
      <alignment horizontal="left" vertical="center"/>
    </xf>
    <xf numFmtId="0" fontId="4" fillId="18" borderId="0" xfId="6" applyFont="1" applyFill="1" applyAlignment="1">
      <alignment horizontal="justify" vertical="center"/>
    </xf>
    <xf numFmtId="0" fontId="53" fillId="18" borderId="0" xfId="6" applyFont="1" applyFill="1"/>
    <xf numFmtId="166" fontId="43" fillId="11" borderId="50" xfId="0" applyNumberFormat="1" applyFont="1" applyFill="1" applyBorder="1" applyAlignment="1">
      <alignment vertical="center"/>
    </xf>
    <xf numFmtId="0" fontId="44" fillId="11" borderId="0" xfId="0" applyFont="1" applyFill="1"/>
    <xf numFmtId="3" fontId="44" fillId="11" borderId="0" xfId="0" applyNumberFormat="1" applyFont="1" applyFill="1" applyAlignment="1">
      <alignment horizontal="right" vertical="center" wrapText="1"/>
    </xf>
    <xf numFmtId="167" fontId="43" fillId="11" borderId="53" xfId="0" applyNumberFormat="1" applyFont="1" applyFill="1" applyBorder="1" applyAlignment="1">
      <alignment vertical="center"/>
    </xf>
    <xf numFmtId="168" fontId="43" fillId="11" borderId="53" xfId="0" applyNumberFormat="1" applyFont="1" applyFill="1" applyBorder="1" applyAlignment="1">
      <alignment vertical="center"/>
    </xf>
    <xf numFmtId="0" fontId="5" fillId="11" borderId="0" xfId="6" applyFont="1" applyFill="1" applyAlignment="1">
      <alignment wrapText="1"/>
    </xf>
    <xf numFmtId="0" fontId="46" fillId="11" borderId="0" xfId="6" applyFont="1" applyFill="1" applyAlignment="1">
      <alignment horizontal="left" wrapText="1"/>
    </xf>
    <xf numFmtId="3" fontId="50" fillId="11" borderId="0" xfId="6" applyNumberFormat="1" applyFont="1" applyFill="1" applyAlignment="1">
      <alignment horizontal="right"/>
    </xf>
    <xf numFmtId="0" fontId="53" fillId="11" borderId="0" xfId="6" applyFont="1" applyFill="1"/>
    <xf numFmtId="0" fontId="54" fillId="11" borderId="50" xfId="6" applyFont="1" applyFill="1" applyBorder="1" applyAlignment="1">
      <alignment horizontal="right"/>
    </xf>
    <xf numFmtId="0" fontId="48" fillId="11" borderId="0" xfId="6" applyFont="1" applyFill="1"/>
    <xf numFmtId="0" fontId="47" fillId="11" borderId="0" xfId="6" applyFont="1" applyFill="1"/>
    <xf numFmtId="0" fontId="46" fillId="11" borderId="0" xfId="6" applyFont="1" applyFill="1"/>
    <xf numFmtId="3" fontId="44" fillId="11" borderId="0" xfId="0" applyNumberFormat="1" applyFont="1" applyFill="1"/>
    <xf numFmtId="3" fontId="43" fillId="11" borderId="53" xfId="0" applyNumberFormat="1" applyFont="1" applyFill="1" applyBorder="1"/>
    <xf numFmtId="3" fontId="46" fillId="11" borderId="0" xfId="6" applyNumberFormat="1" applyFont="1" applyFill="1"/>
    <xf numFmtId="0" fontId="46" fillId="11" borderId="0" xfId="6" applyFont="1" applyFill="1" applyAlignment="1">
      <alignment vertical="center"/>
    </xf>
    <xf numFmtId="3" fontId="52" fillId="11" borderId="0" xfId="6" applyNumberFormat="1" applyFont="1" applyFill="1" applyAlignment="1">
      <alignment horizontal="right"/>
    </xf>
    <xf numFmtId="0" fontId="46" fillId="11" borderId="50" xfId="6" applyFont="1" applyFill="1" applyBorder="1" applyAlignment="1">
      <alignment horizontal="right"/>
    </xf>
    <xf numFmtId="0" fontId="43" fillId="18" borderId="0" xfId="6" applyFont="1" applyFill="1" applyAlignment="1">
      <alignment horizontal="center" vertical="center"/>
    </xf>
    <xf numFmtId="3" fontId="50" fillId="18" borderId="0" xfId="6" applyNumberFormat="1" applyFont="1" applyFill="1" applyAlignment="1">
      <alignment horizontal="center" vertical="center"/>
    </xf>
    <xf numFmtId="3" fontId="50" fillId="18" borderId="0" xfId="6" applyNumberFormat="1" applyFont="1" applyFill="1" applyAlignment="1">
      <alignment horizontal="center" vertical="center" wrapText="1"/>
    </xf>
    <xf numFmtId="0" fontId="54" fillId="18" borderId="50" xfId="6" applyFont="1" applyFill="1" applyBorder="1" applyAlignment="1">
      <alignment horizontal="center" vertical="center"/>
    </xf>
    <xf numFmtId="3" fontId="44" fillId="18" borderId="0" xfId="6" applyNumberFormat="1" applyFont="1" applyFill="1"/>
    <xf numFmtId="3" fontId="44" fillId="11" borderId="55" xfId="0" applyNumberFormat="1" applyFont="1" applyFill="1" applyBorder="1"/>
    <xf numFmtId="0" fontId="5" fillId="18" borderId="0" xfId="0" applyFont="1" applyFill="1" applyAlignment="1">
      <alignment vertical="center" wrapText="1"/>
    </xf>
    <xf numFmtId="0" fontId="51" fillId="11" borderId="0" xfId="0" applyFont="1" applyFill="1" applyAlignment="1">
      <alignment horizontal="center" vertical="center" wrapText="1"/>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6" fillId="11" borderId="0" xfId="4" applyFont="1" applyFill="1" applyProtection="1">
      <protection locked="0"/>
    </xf>
    <xf numFmtId="0" fontId="4" fillId="16" borderId="51" xfId="0" applyFont="1" applyFill="1" applyBorder="1" applyAlignment="1" applyProtection="1">
      <alignment horizontal="center"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5" fillId="11" borderId="5" xfId="4" applyFont="1" applyFill="1" applyBorder="1" applyAlignment="1">
      <alignment horizontal="left" vertical="center" wrapText="1"/>
    </xf>
    <xf numFmtId="0" fontId="26" fillId="11" borderId="0" xfId="4" applyFont="1" applyFill="1"/>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40" fillId="12" borderId="3" xfId="5"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2" borderId="3"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1" borderId="0" xfId="4" applyFont="1" applyFill="1" applyAlignment="1">
      <alignment vertical="top"/>
    </xf>
    <xf numFmtId="0" fontId="5" fillId="11" borderId="0" xfId="4" applyFont="1" applyFill="1" applyAlignment="1">
      <alignment vertical="top"/>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5" fillId="0" borderId="0" xfId="0" applyFont="1" applyAlignment="1">
      <alignment horizontal="left" vertical="top" wrapText="1"/>
    </xf>
    <xf numFmtId="0" fontId="5" fillId="0" borderId="0" xfId="0" applyFont="1" applyAlignment="1">
      <alignment horizontal="left" wrapText="1"/>
    </xf>
    <xf numFmtId="0" fontId="46" fillId="0" borderId="0" xfId="0" applyFont="1" applyAlignment="1">
      <alignment horizontal="left" vertical="center" wrapText="1"/>
    </xf>
    <xf numFmtId="0" fontId="5" fillId="11" borderId="0" xfId="0" applyFont="1" applyFill="1" applyAlignment="1">
      <alignment horizontal="left" vertical="top" wrapText="1"/>
    </xf>
    <xf numFmtId="0" fontId="44" fillId="18" borderId="0" xfId="0" applyFont="1" applyFill="1" applyAlignment="1">
      <alignment horizontal="left" vertical="center"/>
    </xf>
    <xf numFmtId="0" fontId="44" fillId="18" borderId="0" xfId="0" applyFont="1" applyFill="1" applyAlignment="1">
      <alignment horizontal="left" vertical="center" wrapText="1"/>
    </xf>
    <xf numFmtId="0" fontId="44" fillId="18" borderId="0" xfId="6" applyFont="1" applyFill="1" applyAlignment="1">
      <alignment horizontal="left" vertical="center" wrapText="1"/>
    </xf>
    <xf numFmtId="0" fontId="44" fillId="11" borderId="0" xfId="6" applyFont="1" applyFill="1" applyAlignment="1">
      <alignment horizontal="left" vertical="center" wrapText="1"/>
    </xf>
    <xf numFmtId="0" fontId="44" fillId="11" borderId="0" xfId="6" applyFont="1" applyFill="1" applyAlignment="1">
      <alignment horizontal="left" vertical="center"/>
    </xf>
    <xf numFmtId="0" fontId="5" fillId="18" borderId="0" xfId="6" applyFont="1" applyFill="1" applyAlignment="1">
      <alignment horizontal="left" vertical="center" wrapText="1"/>
    </xf>
    <xf numFmtId="0" fontId="43" fillId="18" borderId="50" xfId="6" applyFont="1" applyFill="1" applyBorder="1" applyAlignment="1">
      <alignment horizontal="center" vertical="center" wrapText="1"/>
    </xf>
    <xf numFmtId="0" fontId="5" fillId="11" borderId="0" xfId="6" applyFont="1" applyFill="1" applyAlignment="1">
      <alignment horizontal="left" vertical="center" wrapText="1"/>
    </xf>
    <xf numFmtId="0" fontId="5" fillId="0" borderId="0" xfId="6" applyFont="1" applyAlignment="1">
      <alignment horizontal="left" vertical="center" wrapText="1"/>
    </xf>
    <xf numFmtId="49" fontId="5" fillId="17" borderId="0" xfId="6" applyNumberFormat="1" applyFont="1" applyFill="1" applyAlignment="1">
      <alignment horizontal="left" vertical="top" wrapText="1"/>
    </xf>
    <xf numFmtId="49" fontId="5" fillId="17" borderId="0" xfId="6" applyNumberFormat="1" applyFont="1" applyFill="1" applyAlignment="1">
      <alignment horizontal="left" vertical="center" wrapText="1"/>
    </xf>
    <xf numFmtId="49" fontId="5" fillId="18" borderId="0" xfId="6" applyNumberFormat="1" applyFont="1" applyFill="1" applyAlignment="1">
      <alignment horizontal="left" vertical="center"/>
    </xf>
    <xf numFmtId="0" fontId="44" fillId="11" borderId="0" xfId="0" applyFont="1" applyFill="1" applyAlignment="1">
      <alignment horizontal="left" vertical="center"/>
    </xf>
    <xf numFmtId="0" fontId="44" fillId="11" borderId="0" xfId="0" applyFont="1" applyFill="1" applyAlignment="1">
      <alignment horizontal="left" vertical="center" wrapText="1"/>
    </xf>
    <xf numFmtId="0" fontId="44" fillId="17" borderId="0" xfId="6" applyFont="1" applyFill="1" applyAlignment="1">
      <alignment horizontal="left" vertical="center" wrapText="1"/>
    </xf>
    <xf numFmtId="0" fontId="44" fillId="17" borderId="0" xfId="6" applyFont="1" applyFill="1" applyAlignment="1">
      <alignment vertical="center" wrapText="1"/>
    </xf>
    <xf numFmtId="0" fontId="4" fillId="17" borderId="0" xfId="6" applyFont="1" applyFill="1" applyAlignment="1">
      <alignment horizontal="left" vertical="center" wrapText="1"/>
    </xf>
    <xf numFmtId="0" fontId="5" fillId="17" borderId="0" xfId="6" applyFont="1" applyFill="1" applyAlignment="1">
      <alignment vertical="center" wrapText="1"/>
    </xf>
    <xf numFmtId="49" fontId="46" fillId="0" borderId="0" xfId="6" applyNumberFormat="1" applyFont="1" applyAlignment="1">
      <alignment horizontal="left" vertical="center" wrapText="1"/>
    </xf>
    <xf numFmtId="0" fontId="5" fillId="17" borderId="0" xfId="6" applyFont="1" applyFill="1" applyAlignment="1">
      <alignment horizontal="left" vertical="center" wrapText="1"/>
    </xf>
    <xf numFmtId="0" fontId="4" fillId="18" borderId="0" xfId="6" applyFont="1" applyFill="1" applyAlignment="1">
      <alignment horizontal="left" vertical="center"/>
    </xf>
    <xf numFmtId="0" fontId="46" fillId="11" borderId="0" xfId="6" applyFont="1" applyFill="1" applyAlignment="1">
      <alignment horizontal="left" vertical="center" wrapText="1"/>
    </xf>
    <xf numFmtId="0" fontId="4" fillId="11" borderId="0" xfId="6" applyFont="1" applyFill="1" applyAlignment="1">
      <alignment horizontal="left" vertical="center"/>
    </xf>
    <xf numFmtId="0" fontId="46" fillId="11" borderId="0" xfId="6" applyFont="1" applyFill="1" applyAlignment="1">
      <alignment horizontal="left" wrapText="1"/>
    </xf>
    <xf numFmtId="0" fontId="55" fillId="17" borderId="0" xfId="6" applyFont="1" applyFill="1" applyAlignment="1">
      <alignment vertical="center"/>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EA55AD8C-5C69-4C9E-A869-8DE5F4AEA6EF}"/>
    <cellStyle name="Normal 3" xfId="4" xr:uid="{00000000-0005-0000-0000-000003000000}"/>
    <cellStyle name="Style 1" xfId="1" xr:uid="{00000000-0005-0000-0000-000004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rina.markusic@koncar.hr" TargetMode="External"/><Relationship Id="rId2" Type="http://schemas.openxmlformats.org/officeDocument/2006/relationships/hyperlink" Target="http://www.koncar.hr/" TargetMode="External"/><Relationship Id="rId1" Type="http://schemas.openxmlformats.org/officeDocument/2006/relationships/hyperlink" Target="mailto:koncar@finance@koncar.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92"/>
  <sheetViews>
    <sheetView tabSelected="1" topLeftCell="A8" workbookViewId="0">
      <selection activeCell="G30" sqref="G30:H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283" t="s">
        <v>0</v>
      </c>
      <c r="B1" s="284"/>
      <c r="C1" s="284"/>
      <c r="D1" s="60"/>
      <c r="E1" s="60"/>
      <c r="F1" s="60"/>
      <c r="G1" s="60"/>
      <c r="H1" s="60"/>
      <c r="I1" s="60"/>
      <c r="J1" s="61"/>
    </row>
    <row r="2" spans="1:14" ht="14.45" customHeight="1" x14ac:dyDescent="0.25">
      <c r="A2" s="285" t="s">
        <v>1</v>
      </c>
      <c r="B2" s="286"/>
      <c r="C2" s="286"/>
      <c r="D2" s="286"/>
      <c r="E2" s="286"/>
      <c r="F2" s="286"/>
      <c r="G2" s="286"/>
      <c r="H2" s="286"/>
      <c r="I2" s="286"/>
      <c r="J2" s="287"/>
      <c r="N2" s="107" t="s">
        <v>387</v>
      </c>
    </row>
    <row r="3" spans="1:14" x14ac:dyDescent="0.25">
      <c r="A3" s="63"/>
      <c r="B3" s="64"/>
      <c r="C3" s="64"/>
      <c r="D3" s="64"/>
      <c r="E3" s="64"/>
      <c r="F3" s="64"/>
      <c r="G3" s="64"/>
      <c r="H3" s="64"/>
      <c r="I3" s="64"/>
      <c r="J3" s="65"/>
      <c r="N3" s="107" t="s">
        <v>388</v>
      </c>
    </row>
    <row r="4" spans="1:14" ht="33.6" customHeight="1" x14ac:dyDescent="0.25">
      <c r="A4" s="288" t="s">
        <v>2</v>
      </c>
      <c r="B4" s="289"/>
      <c r="C4" s="289"/>
      <c r="D4" s="289"/>
      <c r="E4" s="290">
        <v>45658</v>
      </c>
      <c r="F4" s="291"/>
      <c r="G4" s="66" t="s">
        <v>3</v>
      </c>
      <c r="H4" s="290">
        <v>45930</v>
      </c>
      <c r="I4" s="291"/>
      <c r="J4" s="67"/>
      <c r="N4" s="107" t="s">
        <v>389</v>
      </c>
    </row>
    <row r="5" spans="1:14" s="68" customFormat="1" ht="10.15" customHeight="1" x14ac:dyDescent="0.25">
      <c r="A5" s="292"/>
      <c r="B5" s="293"/>
      <c r="C5" s="293"/>
      <c r="D5" s="293"/>
      <c r="E5" s="293"/>
      <c r="F5" s="293"/>
      <c r="G5" s="293"/>
      <c r="H5" s="293"/>
      <c r="I5" s="293"/>
      <c r="J5" s="294"/>
      <c r="N5" s="107" t="s">
        <v>390</v>
      </c>
    </row>
    <row r="6" spans="1:14" ht="20.45" customHeight="1" x14ac:dyDescent="0.25">
      <c r="A6" s="69"/>
      <c r="B6" s="70" t="s">
        <v>4</v>
      </c>
      <c r="C6" s="71"/>
      <c r="D6" s="71"/>
      <c r="E6" s="77">
        <v>2025</v>
      </c>
      <c r="F6" s="72"/>
      <c r="G6" s="66"/>
      <c r="H6" s="72"/>
      <c r="I6" s="73"/>
      <c r="J6" s="74"/>
      <c r="N6" s="107"/>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279" t="s">
        <v>6</v>
      </c>
      <c r="B10" s="280"/>
      <c r="C10" s="280"/>
      <c r="D10" s="280"/>
      <c r="E10" s="280"/>
      <c r="F10" s="280"/>
      <c r="G10" s="280"/>
      <c r="H10" s="280"/>
      <c r="I10" s="280"/>
      <c r="J10" s="79"/>
    </row>
    <row r="11" spans="1:14" ht="24.6" customHeight="1" x14ac:dyDescent="0.25">
      <c r="A11" s="267" t="s">
        <v>7</v>
      </c>
      <c r="B11" s="281"/>
      <c r="C11" s="273" t="s">
        <v>500</v>
      </c>
      <c r="D11" s="274"/>
      <c r="E11" s="80"/>
      <c r="F11" s="244" t="s">
        <v>8</v>
      </c>
      <c r="G11" s="277"/>
      <c r="H11" s="263" t="s">
        <v>502</v>
      </c>
      <c r="I11" s="264"/>
      <c r="J11" s="81"/>
    </row>
    <row r="12" spans="1:14" ht="14.45" customHeight="1" x14ac:dyDescent="0.25">
      <c r="A12" s="82"/>
      <c r="B12" s="83"/>
      <c r="C12" s="83"/>
      <c r="D12" s="83"/>
      <c r="E12" s="282"/>
      <c r="F12" s="282"/>
      <c r="G12" s="282"/>
      <c r="H12" s="282"/>
      <c r="I12" s="84"/>
      <c r="J12" s="81"/>
    </row>
    <row r="13" spans="1:14" ht="21" customHeight="1" x14ac:dyDescent="0.25">
      <c r="A13" s="243" t="s">
        <v>9</v>
      </c>
      <c r="B13" s="277"/>
      <c r="C13" s="273" t="s">
        <v>501</v>
      </c>
      <c r="D13" s="274"/>
      <c r="E13" s="295"/>
      <c r="F13" s="282"/>
      <c r="G13" s="282"/>
      <c r="H13" s="282"/>
      <c r="I13" s="84"/>
      <c r="J13" s="81"/>
    </row>
    <row r="14" spans="1:14" ht="10.9" customHeight="1" x14ac:dyDescent="0.25">
      <c r="A14" s="80"/>
      <c r="B14" s="84"/>
      <c r="C14" s="83"/>
      <c r="D14" s="83"/>
      <c r="E14" s="242"/>
      <c r="F14" s="242"/>
      <c r="G14" s="242"/>
      <c r="H14" s="242"/>
      <c r="I14" s="83"/>
      <c r="J14" s="85"/>
    </row>
    <row r="15" spans="1:14" ht="22.9" customHeight="1" x14ac:dyDescent="0.25">
      <c r="A15" s="243" t="s">
        <v>10</v>
      </c>
      <c r="B15" s="277"/>
      <c r="C15" s="273" t="s">
        <v>503</v>
      </c>
      <c r="D15" s="274"/>
      <c r="E15" s="278"/>
      <c r="F15" s="269"/>
      <c r="G15" s="86" t="s">
        <v>11</v>
      </c>
      <c r="H15" s="263" t="s">
        <v>505</v>
      </c>
      <c r="I15" s="264"/>
      <c r="J15" s="87"/>
    </row>
    <row r="16" spans="1:14" ht="10.9" customHeight="1" x14ac:dyDescent="0.25">
      <c r="A16" s="80"/>
      <c r="B16" s="84"/>
      <c r="C16" s="83"/>
      <c r="D16" s="83"/>
      <c r="E16" s="242"/>
      <c r="F16" s="242"/>
      <c r="G16" s="242"/>
      <c r="H16" s="242"/>
      <c r="I16" s="83"/>
      <c r="J16" s="85"/>
    </row>
    <row r="17" spans="1:10" ht="22.9" customHeight="1" x14ac:dyDescent="0.25">
      <c r="A17" s="88"/>
      <c r="B17" s="86" t="s">
        <v>12</v>
      </c>
      <c r="C17" s="273" t="s">
        <v>504</v>
      </c>
      <c r="D17" s="274"/>
      <c r="E17" s="89"/>
      <c r="F17" s="89"/>
      <c r="G17" s="89"/>
      <c r="H17" s="89"/>
      <c r="I17" s="89"/>
      <c r="J17" s="87"/>
    </row>
    <row r="18" spans="1:10" x14ac:dyDescent="0.25">
      <c r="A18" s="275"/>
      <c r="B18" s="276"/>
      <c r="C18" s="242"/>
      <c r="D18" s="242"/>
      <c r="E18" s="242"/>
      <c r="F18" s="242"/>
      <c r="G18" s="242"/>
      <c r="H18" s="242"/>
      <c r="I18" s="83"/>
      <c r="J18" s="85"/>
    </row>
    <row r="19" spans="1:10" x14ac:dyDescent="0.25">
      <c r="A19" s="267" t="s">
        <v>13</v>
      </c>
      <c r="B19" s="268"/>
      <c r="C19" s="248" t="s">
        <v>639</v>
      </c>
      <c r="D19" s="249"/>
      <c r="E19" s="249"/>
      <c r="F19" s="249"/>
      <c r="G19" s="249"/>
      <c r="H19" s="249"/>
      <c r="I19" s="249"/>
      <c r="J19" s="250"/>
    </row>
    <row r="20" spans="1:10" x14ac:dyDescent="0.25">
      <c r="A20" s="82"/>
      <c r="B20" s="83"/>
      <c r="C20" s="90"/>
      <c r="D20" s="83"/>
      <c r="E20" s="242"/>
      <c r="F20" s="242"/>
      <c r="G20" s="242"/>
      <c r="H20" s="242"/>
      <c r="I20" s="83"/>
      <c r="J20" s="85"/>
    </row>
    <row r="21" spans="1:10" x14ac:dyDescent="0.25">
      <c r="A21" s="267" t="s">
        <v>14</v>
      </c>
      <c r="B21" s="268"/>
      <c r="C21" s="263">
        <v>10000</v>
      </c>
      <c r="D21" s="264"/>
      <c r="E21" s="242"/>
      <c r="F21" s="242"/>
      <c r="G21" s="248" t="s">
        <v>506</v>
      </c>
      <c r="H21" s="249"/>
      <c r="I21" s="249"/>
      <c r="J21" s="250"/>
    </row>
    <row r="22" spans="1:10" x14ac:dyDescent="0.25">
      <c r="A22" s="82"/>
      <c r="B22" s="83"/>
      <c r="C22" s="83"/>
      <c r="D22" s="83"/>
      <c r="E22" s="242"/>
      <c r="F22" s="242"/>
      <c r="G22" s="242"/>
      <c r="H22" s="242"/>
      <c r="I22" s="83"/>
      <c r="J22" s="85"/>
    </row>
    <row r="23" spans="1:10" x14ac:dyDescent="0.25">
      <c r="A23" s="267" t="s">
        <v>15</v>
      </c>
      <c r="B23" s="268"/>
      <c r="C23" s="248" t="s">
        <v>507</v>
      </c>
      <c r="D23" s="249"/>
      <c r="E23" s="249"/>
      <c r="F23" s="249"/>
      <c r="G23" s="249"/>
      <c r="H23" s="249"/>
      <c r="I23" s="249"/>
      <c r="J23" s="250"/>
    </row>
    <row r="24" spans="1:10" x14ac:dyDescent="0.25">
      <c r="A24" s="82"/>
      <c r="B24" s="83"/>
      <c r="C24" s="83"/>
      <c r="D24" s="83"/>
      <c r="E24" s="242"/>
      <c r="F24" s="242"/>
      <c r="G24" s="242"/>
      <c r="H24" s="242"/>
      <c r="I24" s="83"/>
      <c r="J24" s="85"/>
    </row>
    <row r="25" spans="1:10" x14ac:dyDescent="0.25">
      <c r="A25" s="267" t="s">
        <v>16</v>
      </c>
      <c r="B25" s="268"/>
      <c r="C25" s="270" t="s">
        <v>508</v>
      </c>
      <c r="D25" s="271"/>
      <c r="E25" s="271"/>
      <c r="F25" s="271"/>
      <c r="G25" s="271"/>
      <c r="H25" s="271"/>
      <c r="I25" s="271"/>
      <c r="J25" s="272"/>
    </row>
    <row r="26" spans="1:10" x14ac:dyDescent="0.25">
      <c r="A26" s="82"/>
      <c r="B26" s="83"/>
      <c r="C26" s="90"/>
      <c r="D26" s="83"/>
      <c r="E26" s="242"/>
      <c r="F26" s="242"/>
      <c r="G26" s="242"/>
      <c r="H26" s="242"/>
      <c r="I26" s="83"/>
      <c r="J26" s="85"/>
    </row>
    <row r="27" spans="1:10" x14ac:dyDescent="0.25">
      <c r="A27" s="267" t="s">
        <v>17</v>
      </c>
      <c r="B27" s="268"/>
      <c r="C27" s="270" t="s">
        <v>509</v>
      </c>
      <c r="D27" s="271"/>
      <c r="E27" s="271"/>
      <c r="F27" s="271"/>
      <c r="G27" s="271"/>
      <c r="H27" s="271"/>
      <c r="I27" s="271"/>
      <c r="J27" s="272"/>
    </row>
    <row r="28" spans="1:10" ht="13.9" customHeight="1" x14ac:dyDescent="0.25">
      <c r="A28" s="82"/>
      <c r="B28" s="83"/>
      <c r="C28" s="90"/>
      <c r="D28" s="83"/>
      <c r="E28" s="242"/>
      <c r="F28" s="242"/>
      <c r="G28" s="242"/>
      <c r="H28" s="242"/>
      <c r="I28" s="83"/>
      <c r="J28" s="85"/>
    </row>
    <row r="29" spans="1:10" ht="22.9" customHeight="1" x14ac:dyDescent="0.25">
      <c r="A29" s="243" t="s">
        <v>18</v>
      </c>
      <c r="B29" s="268"/>
      <c r="C29" s="104" t="s">
        <v>707</v>
      </c>
      <c r="D29" s="124"/>
      <c r="E29" s="251"/>
      <c r="F29" s="251"/>
      <c r="G29" s="251"/>
      <c r="H29" s="251"/>
      <c r="I29" s="92"/>
      <c r="J29" s="93"/>
    </row>
    <row r="30" spans="1:10" x14ac:dyDescent="0.25">
      <c r="A30" s="82"/>
      <c r="B30" s="83"/>
      <c r="C30" s="83"/>
      <c r="D30" s="83"/>
      <c r="E30" s="242"/>
      <c r="F30" s="242"/>
      <c r="G30" s="242"/>
      <c r="H30" s="242"/>
      <c r="I30" s="92"/>
      <c r="J30" s="93"/>
    </row>
    <row r="31" spans="1:10" x14ac:dyDescent="0.25">
      <c r="A31" s="267" t="s">
        <v>19</v>
      </c>
      <c r="B31" s="268"/>
      <c r="C31" s="104" t="s">
        <v>510</v>
      </c>
      <c r="D31" s="262" t="s">
        <v>20</v>
      </c>
      <c r="E31" s="255"/>
      <c r="F31" s="255"/>
      <c r="G31" s="255"/>
      <c r="H31" s="83"/>
      <c r="I31" s="94" t="s">
        <v>21</v>
      </c>
      <c r="J31" s="95" t="s">
        <v>22</v>
      </c>
    </row>
    <row r="32" spans="1:10" x14ac:dyDescent="0.25">
      <c r="A32" s="267"/>
      <c r="B32" s="268"/>
      <c r="C32" s="96"/>
      <c r="D32" s="66"/>
      <c r="E32" s="269"/>
      <c r="F32" s="269"/>
      <c r="G32" s="269"/>
      <c r="H32" s="269"/>
      <c r="I32" s="92"/>
      <c r="J32" s="93"/>
    </row>
    <row r="33" spans="1:10" x14ac:dyDescent="0.25">
      <c r="A33" s="267" t="s">
        <v>23</v>
      </c>
      <c r="B33" s="268"/>
      <c r="C33" s="91" t="s">
        <v>511</v>
      </c>
      <c r="D33" s="262" t="s">
        <v>24</v>
      </c>
      <c r="E33" s="255"/>
      <c r="F33" s="255"/>
      <c r="G33" s="255"/>
      <c r="H33" s="89"/>
      <c r="I33" s="94" t="s">
        <v>25</v>
      </c>
      <c r="J33" s="95" t="s">
        <v>26</v>
      </c>
    </row>
    <row r="34" spans="1:10" x14ac:dyDescent="0.25">
      <c r="A34" s="82"/>
      <c r="B34" s="83"/>
      <c r="C34" s="83"/>
      <c r="D34" s="83"/>
      <c r="E34" s="242"/>
      <c r="F34" s="242"/>
      <c r="G34" s="242"/>
      <c r="H34" s="242"/>
      <c r="I34" s="83"/>
      <c r="J34" s="85"/>
    </row>
    <row r="35" spans="1:10" x14ac:dyDescent="0.25">
      <c r="A35" s="262" t="s">
        <v>27</v>
      </c>
      <c r="B35" s="255"/>
      <c r="C35" s="255"/>
      <c r="D35" s="255"/>
      <c r="E35" s="255" t="s">
        <v>28</v>
      </c>
      <c r="F35" s="255"/>
      <c r="G35" s="255"/>
      <c r="H35" s="255"/>
      <c r="I35" s="255"/>
      <c r="J35" s="97" t="s">
        <v>29</v>
      </c>
    </row>
    <row r="36" spans="1:10" x14ac:dyDescent="0.25">
      <c r="A36" s="82"/>
      <c r="B36" s="83"/>
      <c r="C36" s="83"/>
      <c r="D36" s="83"/>
      <c r="E36" s="242"/>
      <c r="F36" s="242"/>
      <c r="G36" s="242"/>
      <c r="H36" s="242"/>
      <c r="I36" s="83"/>
      <c r="J36" s="93"/>
    </row>
    <row r="37" spans="1:10" x14ac:dyDescent="0.25">
      <c r="A37" s="201" t="s">
        <v>522</v>
      </c>
      <c r="B37" s="202"/>
      <c r="C37" s="202"/>
      <c r="D37" s="203"/>
      <c r="E37" s="201"/>
      <c r="F37" s="202"/>
      <c r="G37" s="202"/>
      <c r="H37" s="202"/>
      <c r="I37" s="199" t="s">
        <v>512</v>
      </c>
      <c r="J37" s="120">
        <v>3645363</v>
      </c>
    </row>
    <row r="38" spans="1:10" x14ac:dyDescent="0.25">
      <c r="A38" s="82"/>
      <c r="B38" s="83"/>
      <c r="C38" s="90"/>
      <c r="D38" s="261"/>
      <c r="E38" s="261"/>
      <c r="F38" s="261"/>
      <c r="G38" s="261"/>
      <c r="H38" s="261"/>
      <c r="I38" s="261"/>
      <c r="J38" s="85"/>
    </row>
    <row r="39" spans="1:10" x14ac:dyDescent="0.25">
      <c r="A39" s="201" t="s">
        <v>532</v>
      </c>
      <c r="B39" s="202"/>
      <c r="C39" s="202"/>
      <c r="D39" s="203"/>
      <c r="E39" s="201"/>
      <c r="F39" s="202"/>
      <c r="G39" s="202"/>
      <c r="H39" s="202"/>
      <c r="I39" s="199" t="s">
        <v>512</v>
      </c>
      <c r="J39" s="120">
        <v>3282899</v>
      </c>
    </row>
    <row r="40" spans="1:10" x14ac:dyDescent="0.25">
      <c r="A40" s="82"/>
      <c r="B40" s="83"/>
      <c r="C40" s="90"/>
      <c r="D40" s="98"/>
      <c r="E40" s="98"/>
      <c r="F40" s="98"/>
      <c r="G40" s="98"/>
      <c r="H40" s="98"/>
      <c r="I40" s="84"/>
      <c r="J40" s="85"/>
    </row>
    <row r="41" spans="1:10" x14ac:dyDescent="0.25">
      <c r="A41" s="201" t="s">
        <v>523</v>
      </c>
      <c r="B41" s="202"/>
      <c r="C41" s="202"/>
      <c r="D41" s="203"/>
      <c r="E41" s="201"/>
      <c r="F41" s="202"/>
      <c r="G41" s="202"/>
      <c r="H41" s="202"/>
      <c r="I41" s="199" t="s">
        <v>512</v>
      </c>
      <c r="J41" s="120">
        <v>3282678</v>
      </c>
    </row>
    <row r="42" spans="1:10" x14ac:dyDescent="0.25">
      <c r="A42" s="82"/>
      <c r="B42" s="83"/>
      <c r="C42" s="90"/>
      <c r="D42" s="98"/>
      <c r="E42" s="261"/>
      <c r="F42" s="261"/>
      <c r="G42" s="261"/>
      <c r="H42" s="261"/>
      <c r="I42" s="84"/>
      <c r="J42" s="85"/>
    </row>
    <row r="43" spans="1:10" x14ac:dyDescent="0.25">
      <c r="A43" s="201" t="s">
        <v>530</v>
      </c>
      <c r="B43" s="202"/>
      <c r="C43" s="202"/>
      <c r="D43" s="203"/>
      <c r="E43" s="201"/>
      <c r="F43" s="202"/>
      <c r="G43" s="202"/>
      <c r="H43" s="202"/>
      <c r="I43" s="199" t="s">
        <v>512</v>
      </c>
      <c r="J43" s="120">
        <v>1356216</v>
      </c>
    </row>
    <row r="44" spans="1:10" x14ac:dyDescent="0.25">
      <c r="A44" s="99"/>
      <c r="B44" s="90"/>
      <c r="C44" s="259"/>
      <c r="D44" s="259"/>
      <c r="E44" s="242"/>
      <c r="F44" s="242"/>
      <c r="G44" s="259"/>
      <c r="H44" s="259"/>
      <c r="I44" s="259"/>
      <c r="J44" s="85"/>
    </row>
    <row r="45" spans="1:10" x14ac:dyDescent="0.25">
      <c r="A45" s="201" t="s">
        <v>524</v>
      </c>
      <c r="B45" s="202"/>
      <c r="C45" s="202"/>
      <c r="D45" s="203"/>
      <c r="E45" s="201"/>
      <c r="F45" s="202"/>
      <c r="G45" s="202"/>
      <c r="H45" s="202"/>
      <c r="I45" s="199" t="s">
        <v>512</v>
      </c>
      <c r="J45" s="120">
        <v>2435071</v>
      </c>
    </row>
    <row r="46" spans="1:10" x14ac:dyDescent="0.25">
      <c r="A46" s="99"/>
      <c r="B46" s="90"/>
      <c r="C46" s="90"/>
      <c r="D46" s="83"/>
      <c r="E46" s="236"/>
      <c r="F46" s="236"/>
      <c r="G46" s="90"/>
      <c r="H46" s="90"/>
      <c r="I46" s="83"/>
      <c r="J46" s="85"/>
    </row>
    <row r="47" spans="1:10" x14ac:dyDescent="0.25">
      <c r="A47" s="201" t="s">
        <v>525</v>
      </c>
      <c r="B47" s="202"/>
      <c r="C47" s="202"/>
      <c r="D47" s="203"/>
      <c r="E47" s="201"/>
      <c r="F47" s="202"/>
      <c r="G47" s="202"/>
      <c r="H47" s="202"/>
      <c r="I47" s="199" t="s">
        <v>512</v>
      </c>
      <c r="J47" s="120">
        <v>3654656</v>
      </c>
    </row>
    <row r="48" spans="1:10" x14ac:dyDescent="0.25">
      <c r="A48" s="121"/>
      <c r="B48" s="122"/>
      <c r="C48" s="122"/>
      <c r="D48" s="122"/>
      <c r="E48" s="122"/>
      <c r="F48" s="122"/>
      <c r="G48" s="122"/>
      <c r="H48" s="122"/>
      <c r="I48" s="122"/>
      <c r="J48" s="123"/>
    </row>
    <row r="49" spans="1:10" x14ac:dyDescent="0.25">
      <c r="A49" s="201" t="s">
        <v>526</v>
      </c>
      <c r="B49" s="202"/>
      <c r="C49" s="202"/>
      <c r="D49" s="203"/>
      <c r="E49" s="201"/>
      <c r="F49" s="202"/>
      <c r="G49" s="202"/>
      <c r="H49" s="202"/>
      <c r="I49" s="199" t="s">
        <v>512</v>
      </c>
      <c r="J49" s="120">
        <v>3654664</v>
      </c>
    </row>
    <row r="50" spans="1:10" x14ac:dyDescent="0.25">
      <c r="A50" s="121"/>
      <c r="B50" s="122"/>
      <c r="C50" s="122"/>
      <c r="D50" s="122"/>
      <c r="E50" s="122"/>
      <c r="F50" s="122"/>
      <c r="G50" s="122"/>
      <c r="H50" s="122"/>
      <c r="I50" s="122"/>
      <c r="J50" s="123"/>
    </row>
    <row r="51" spans="1:10" x14ac:dyDescent="0.25">
      <c r="A51" s="201" t="s">
        <v>527</v>
      </c>
      <c r="B51" s="202"/>
      <c r="C51" s="202"/>
      <c r="D51" s="202"/>
      <c r="E51" s="202"/>
      <c r="F51" s="202"/>
      <c r="G51" s="202"/>
      <c r="H51" s="202"/>
      <c r="I51" s="199" t="s">
        <v>512</v>
      </c>
      <c r="J51" s="120">
        <v>3641287</v>
      </c>
    </row>
    <row r="52" spans="1:10" x14ac:dyDescent="0.25">
      <c r="A52" s="121"/>
      <c r="B52" s="122"/>
      <c r="C52" s="122"/>
      <c r="D52" s="122"/>
      <c r="E52" s="122"/>
      <c r="F52" s="122"/>
      <c r="G52" s="122"/>
      <c r="H52" s="122"/>
      <c r="I52" s="122"/>
      <c r="J52" s="123"/>
    </row>
    <row r="53" spans="1:10" x14ac:dyDescent="0.25">
      <c r="A53" s="201" t="s">
        <v>528</v>
      </c>
      <c r="B53" s="202"/>
      <c r="C53" s="202"/>
      <c r="D53" s="203"/>
      <c r="E53" s="201"/>
      <c r="F53" s="202"/>
      <c r="G53" s="202"/>
      <c r="H53" s="202"/>
      <c r="I53" s="199" t="s">
        <v>512</v>
      </c>
      <c r="J53" s="120">
        <v>3282660</v>
      </c>
    </row>
    <row r="54" spans="1:10" x14ac:dyDescent="0.25">
      <c r="A54" s="121"/>
      <c r="B54" s="122"/>
      <c r="C54" s="122"/>
      <c r="D54" s="122"/>
      <c r="E54" s="122"/>
      <c r="F54" s="122"/>
      <c r="G54" s="122"/>
      <c r="H54" s="122"/>
      <c r="I54" s="122"/>
      <c r="J54" s="123"/>
    </row>
    <row r="55" spans="1:10" x14ac:dyDescent="0.25">
      <c r="A55" s="201" t="s">
        <v>529</v>
      </c>
      <c r="B55" s="202"/>
      <c r="C55" s="202"/>
      <c r="D55" s="203"/>
      <c r="E55" s="201"/>
      <c r="F55" s="202"/>
      <c r="G55" s="202"/>
      <c r="H55" s="202"/>
      <c r="I55" s="199" t="s">
        <v>512</v>
      </c>
      <c r="J55" s="120">
        <v>1114328</v>
      </c>
    </row>
    <row r="56" spans="1:10" x14ac:dyDescent="0.25">
      <c r="A56" s="121"/>
      <c r="B56" s="122"/>
      <c r="C56" s="122"/>
      <c r="D56" s="122"/>
      <c r="E56" s="122"/>
      <c r="F56" s="122"/>
      <c r="G56" s="122"/>
      <c r="H56" s="122"/>
      <c r="I56" s="122"/>
      <c r="J56" s="123"/>
    </row>
    <row r="57" spans="1:10" x14ac:dyDescent="0.25">
      <c r="A57" s="201" t="s">
        <v>531</v>
      </c>
      <c r="B57" s="202"/>
      <c r="C57" s="202"/>
      <c r="D57" s="202"/>
      <c r="E57" s="202"/>
      <c r="F57" s="202"/>
      <c r="G57" s="202"/>
      <c r="H57" s="202"/>
      <c r="I57" s="199" t="s">
        <v>512</v>
      </c>
      <c r="J57" s="120">
        <v>5478421</v>
      </c>
    </row>
    <row r="58" spans="1:10" x14ac:dyDescent="0.25">
      <c r="A58" s="121"/>
      <c r="B58" s="122"/>
      <c r="C58" s="122"/>
      <c r="D58" s="122"/>
      <c r="E58" s="122"/>
      <c r="F58" s="122"/>
      <c r="G58" s="122"/>
      <c r="H58" s="122"/>
      <c r="I58" s="122"/>
      <c r="J58" s="123"/>
    </row>
    <row r="59" spans="1:10" x14ac:dyDescent="0.25">
      <c r="A59" s="201" t="s">
        <v>535</v>
      </c>
      <c r="B59" s="202"/>
      <c r="C59" s="202"/>
      <c r="D59" s="203"/>
      <c r="E59" s="201"/>
      <c r="F59" s="202"/>
      <c r="G59" s="202"/>
      <c r="H59" s="202"/>
      <c r="I59" s="199" t="s">
        <v>512</v>
      </c>
      <c r="J59" s="120">
        <v>5853184</v>
      </c>
    </row>
    <row r="60" spans="1:10" x14ac:dyDescent="0.25">
      <c r="A60" s="121"/>
      <c r="B60" s="122"/>
      <c r="C60" s="122"/>
      <c r="D60" s="122"/>
      <c r="E60" s="122"/>
      <c r="F60" s="122"/>
      <c r="G60" s="122"/>
      <c r="H60" s="122"/>
      <c r="I60" s="122"/>
      <c r="J60" s="123"/>
    </row>
    <row r="61" spans="1:10" x14ac:dyDescent="0.25">
      <c r="A61" s="238" t="s">
        <v>687</v>
      </c>
      <c r="B61" s="239"/>
      <c r="C61" s="239"/>
      <c r="D61" s="240"/>
      <c r="E61" s="201"/>
      <c r="F61" s="202"/>
      <c r="G61" s="202"/>
      <c r="H61" s="202"/>
      <c r="I61" s="200" t="s">
        <v>682</v>
      </c>
      <c r="J61" s="237">
        <v>3511120</v>
      </c>
    </row>
    <row r="62" spans="1:10" x14ac:dyDescent="0.25">
      <c r="A62" s="121"/>
      <c r="B62" s="122"/>
      <c r="C62" s="122"/>
      <c r="D62" s="122"/>
      <c r="E62" s="122"/>
      <c r="F62" s="122"/>
      <c r="G62" s="122"/>
      <c r="H62" s="122"/>
      <c r="I62" s="122"/>
      <c r="J62" s="123"/>
    </row>
    <row r="63" spans="1:10" x14ac:dyDescent="0.25">
      <c r="A63" s="201" t="s">
        <v>533</v>
      </c>
      <c r="B63" s="202"/>
      <c r="C63" s="202"/>
      <c r="D63" s="203"/>
      <c r="E63" s="201"/>
      <c r="F63" s="202"/>
      <c r="G63" s="202"/>
      <c r="H63" s="202"/>
      <c r="I63" s="199" t="s">
        <v>512</v>
      </c>
      <c r="J63" s="120">
        <v>5539684</v>
      </c>
    </row>
    <row r="64" spans="1:10" x14ac:dyDescent="0.25">
      <c r="A64" s="121"/>
      <c r="B64" s="122"/>
      <c r="C64" s="122"/>
      <c r="D64" s="122"/>
      <c r="E64" s="122"/>
      <c r="F64" s="122"/>
      <c r="G64" s="122"/>
      <c r="H64" s="122"/>
      <c r="I64" s="122"/>
      <c r="J64" s="123"/>
    </row>
    <row r="65" spans="1:10" x14ac:dyDescent="0.25">
      <c r="A65" s="201" t="s">
        <v>534</v>
      </c>
      <c r="B65" s="202"/>
      <c r="C65" s="202"/>
      <c r="D65" s="203"/>
      <c r="E65" s="201"/>
      <c r="F65" s="202"/>
      <c r="G65" s="202"/>
      <c r="H65" s="202"/>
      <c r="I65" s="199" t="s">
        <v>512</v>
      </c>
      <c r="J65" s="120">
        <v>2057301</v>
      </c>
    </row>
    <row r="66" spans="1:10" x14ac:dyDescent="0.25">
      <c r="A66" s="121"/>
      <c r="B66" s="122"/>
      <c r="C66" s="122"/>
      <c r="D66" s="122"/>
      <c r="E66" s="122"/>
      <c r="F66" s="122"/>
      <c r="G66" s="122"/>
      <c r="H66" s="122"/>
      <c r="I66" s="122"/>
      <c r="J66" s="123"/>
    </row>
    <row r="67" spans="1:10" x14ac:dyDescent="0.25">
      <c r="A67" s="234" t="s">
        <v>688</v>
      </c>
      <c r="B67" s="235"/>
      <c r="C67" s="235"/>
      <c r="D67" s="202"/>
      <c r="E67" s="202"/>
      <c r="F67" s="202"/>
      <c r="G67" s="202"/>
      <c r="H67" s="202"/>
      <c r="I67" s="199" t="s">
        <v>512</v>
      </c>
      <c r="J67" s="125">
        <v>6056580</v>
      </c>
    </row>
    <row r="68" spans="1:10" x14ac:dyDescent="0.25">
      <c r="A68" s="121"/>
      <c r="B68" s="122"/>
      <c r="C68" s="122"/>
      <c r="D68" s="122"/>
      <c r="E68" s="122"/>
      <c r="F68" s="122"/>
      <c r="G68" s="122"/>
      <c r="H68" s="122"/>
      <c r="I68" s="122"/>
      <c r="J68" s="123"/>
    </row>
    <row r="69" spans="1:10" x14ac:dyDescent="0.25">
      <c r="A69" s="201" t="s">
        <v>689</v>
      </c>
      <c r="B69" s="202"/>
      <c r="C69" s="202"/>
      <c r="D69" s="202"/>
      <c r="E69" s="202"/>
      <c r="F69" s="202"/>
      <c r="G69" s="202"/>
      <c r="H69" s="202"/>
      <c r="I69" s="199" t="s">
        <v>512</v>
      </c>
      <c r="J69" s="125">
        <v>3275531</v>
      </c>
    </row>
    <row r="70" spans="1:10" ht="14.45" customHeight="1" x14ac:dyDescent="0.25">
      <c r="A70" s="99"/>
      <c r="B70" s="90"/>
      <c r="C70" s="90"/>
      <c r="D70" s="83"/>
      <c r="E70" s="242"/>
      <c r="F70" s="242"/>
      <c r="G70" s="259"/>
      <c r="H70" s="259"/>
      <c r="I70" s="83"/>
      <c r="J70" s="100" t="s">
        <v>30</v>
      </c>
    </row>
    <row r="71" spans="1:10" x14ac:dyDescent="0.25">
      <c r="A71" s="99"/>
      <c r="B71" s="90"/>
      <c r="C71" s="90"/>
      <c r="D71" s="83"/>
      <c r="E71" s="242"/>
      <c r="F71" s="242"/>
      <c r="G71" s="259"/>
      <c r="H71" s="259"/>
      <c r="I71" s="83"/>
      <c r="J71" s="100" t="s">
        <v>31</v>
      </c>
    </row>
    <row r="72" spans="1:10" ht="13.9" customHeight="1" x14ac:dyDescent="0.25">
      <c r="A72" s="243" t="s">
        <v>32</v>
      </c>
      <c r="B72" s="244"/>
      <c r="C72" s="263" t="s">
        <v>513</v>
      </c>
      <c r="D72" s="264"/>
      <c r="E72" s="265" t="s">
        <v>33</v>
      </c>
      <c r="F72" s="266"/>
      <c r="G72" s="248"/>
      <c r="H72" s="249"/>
      <c r="I72" s="249"/>
      <c r="J72" s="250"/>
    </row>
    <row r="73" spans="1:10" x14ac:dyDescent="0.25">
      <c r="A73" s="99"/>
      <c r="B73" s="90"/>
      <c r="C73" s="259"/>
      <c r="D73" s="259"/>
      <c r="E73" s="242"/>
      <c r="F73" s="242"/>
      <c r="G73" s="260" t="s">
        <v>34</v>
      </c>
      <c r="H73" s="260"/>
      <c r="I73" s="260"/>
      <c r="J73" s="74"/>
    </row>
    <row r="74" spans="1:10" x14ac:dyDescent="0.25">
      <c r="A74" s="243" t="s">
        <v>35</v>
      </c>
      <c r="B74" s="244"/>
      <c r="C74" s="248" t="s">
        <v>514</v>
      </c>
      <c r="D74" s="249"/>
      <c r="E74" s="249"/>
      <c r="F74" s="249"/>
      <c r="G74" s="249"/>
      <c r="H74" s="249"/>
      <c r="I74" s="249"/>
      <c r="J74" s="250"/>
    </row>
    <row r="75" spans="1:10" x14ac:dyDescent="0.25">
      <c r="A75" s="82"/>
      <c r="B75" s="83"/>
      <c r="C75" s="251" t="s">
        <v>36</v>
      </c>
      <c r="D75" s="251"/>
      <c r="E75" s="251"/>
      <c r="F75" s="251"/>
      <c r="G75" s="251"/>
      <c r="H75" s="251"/>
      <c r="I75" s="251"/>
      <c r="J75" s="85"/>
    </row>
    <row r="76" spans="1:10" ht="14.45" customHeight="1" x14ac:dyDescent="0.25">
      <c r="A76" s="243" t="s">
        <v>37</v>
      </c>
      <c r="B76" s="244"/>
      <c r="C76" s="252" t="s">
        <v>515</v>
      </c>
      <c r="D76" s="253"/>
      <c r="E76" s="254"/>
      <c r="F76" s="242"/>
      <c r="G76" s="242"/>
      <c r="H76" s="255"/>
      <c r="I76" s="255"/>
      <c r="J76" s="256"/>
    </row>
    <row r="77" spans="1:10" x14ac:dyDescent="0.25">
      <c r="A77" s="82"/>
      <c r="B77" s="83"/>
      <c r="C77" s="90"/>
      <c r="D77" s="83"/>
      <c r="E77" s="242"/>
      <c r="F77" s="242"/>
      <c r="G77" s="242"/>
      <c r="H77" s="242"/>
      <c r="I77" s="83"/>
      <c r="J77" s="85"/>
    </row>
    <row r="78" spans="1:10" x14ac:dyDescent="0.25">
      <c r="A78" s="243" t="s">
        <v>38</v>
      </c>
      <c r="B78" s="244"/>
      <c r="C78" s="245" t="s">
        <v>516</v>
      </c>
      <c r="D78" s="246"/>
      <c r="E78" s="246"/>
      <c r="F78" s="246"/>
      <c r="G78" s="246"/>
      <c r="H78" s="246"/>
      <c r="I78" s="246"/>
      <c r="J78" s="247"/>
    </row>
    <row r="79" spans="1:10" ht="14.45" customHeight="1" x14ac:dyDescent="0.25">
      <c r="A79" s="82"/>
      <c r="B79" s="83"/>
      <c r="C79" s="83"/>
      <c r="D79" s="83"/>
      <c r="E79" s="242"/>
      <c r="F79" s="242"/>
      <c r="G79" s="242"/>
      <c r="H79" s="242"/>
      <c r="I79" s="83"/>
      <c r="J79" s="85"/>
    </row>
    <row r="80" spans="1:10" x14ac:dyDescent="0.25">
      <c r="A80" s="243" t="s">
        <v>39</v>
      </c>
      <c r="B80" s="244"/>
      <c r="C80" s="257" t="s">
        <v>517</v>
      </c>
      <c r="D80" s="246"/>
      <c r="E80" s="246"/>
      <c r="F80" s="246"/>
      <c r="G80" s="246"/>
      <c r="H80" s="246"/>
      <c r="I80" s="246"/>
      <c r="J80" s="247"/>
    </row>
    <row r="81" spans="1:10" ht="14.45" customHeight="1" x14ac:dyDescent="0.25">
      <c r="A81" s="82"/>
      <c r="B81" s="83"/>
      <c r="C81" s="258" t="s">
        <v>40</v>
      </c>
      <c r="D81" s="258"/>
      <c r="E81" s="258"/>
      <c r="F81" s="258"/>
      <c r="G81" s="83"/>
      <c r="H81" s="83"/>
      <c r="I81" s="83"/>
      <c r="J81" s="85"/>
    </row>
    <row r="82" spans="1:10" x14ac:dyDescent="0.25">
      <c r="A82" s="243" t="s">
        <v>41</v>
      </c>
      <c r="B82" s="244"/>
      <c r="C82" s="257" t="s">
        <v>518</v>
      </c>
      <c r="D82" s="246"/>
      <c r="E82" s="246"/>
      <c r="F82" s="246"/>
      <c r="G82" s="246"/>
      <c r="H82" s="246"/>
      <c r="I82" s="246"/>
      <c r="J82" s="247"/>
    </row>
    <row r="83" spans="1:10" x14ac:dyDescent="0.25">
      <c r="A83" s="101"/>
      <c r="B83" s="102"/>
      <c r="C83" s="241" t="s">
        <v>42</v>
      </c>
      <c r="D83" s="241"/>
      <c r="E83" s="241"/>
      <c r="F83" s="241"/>
      <c r="G83" s="241"/>
      <c r="H83" s="102"/>
      <c r="I83" s="102"/>
      <c r="J83" s="103"/>
    </row>
    <row r="88" spans="1:10" ht="27" customHeight="1" x14ac:dyDescent="0.25"/>
    <row r="92" spans="1:10" ht="38.450000000000003" customHeight="1" x14ac:dyDescent="0.25"/>
  </sheetData>
  <sheetProtection formatCells="0" insertRows="0"/>
  <mergeCells count="106">
    <mergeCell ref="A1:C1"/>
    <mergeCell ref="A2:J2"/>
    <mergeCell ref="A4:D4"/>
    <mergeCell ref="E4:F4"/>
    <mergeCell ref="H4:I4"/>
    <mergeCell ref="A5:J5"/>
    <mergeCell ref="A13:B13"/>
    <mergeCell ref="C13:D13"/>
    <mergeCell ref="E13:F13"/>
    <mergeCell ref="G13:H13"/>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C73:D73"/>
    <mergeCell ref="E73:F73"/>
    <mergeCell ref="G73:I73"/>
    <mergeCell ref="E42:F42"/>
    <mergeCell ref="G42:H42"/>
    <mergeCell ref="D38:I38"/>
    <mergeCell ref="E34:F34"/>
    <mergeCell ref="G34:H34"/>
    <mergeCell ref="A35:D35"/>
    <mergeCell ref="E35:I35"/>
    <mergeCell ref="E36:F36"/>
    <mergeCell ref="G36:H36"/>
    <mergeCell ref="E70:F70"/>
    <mergeCell ref="G70:H70"/>
    <mergeCell ref="E71:F71"/>
    <mergeCell ref="G71:H71"/>
    <mergeCell ref="C44:D44"/>
    <mergeCell ref="E44:F44"/>
    <mergeCell ref="G44:I44"/>
    <mergeCell ref="A72:B72"/>
    <mergeCell ref="C72:D72"/>
    <mergeCell ref="E72:F72"/>
    <mergeCell ref="G72:J7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80:B80"/>
    <mergeCell ref="C80:J80"/>
    <mergeCell ref="C81:F81"/>
    <mergeCell ref="A82:B82"/>
    <mergeCell ref="C82:J82"/>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DD06BEED-C37B-4686-B76B-B8F44924EBFF}"/>
    <hyperlink ref="C27" r:id="rId2" xr:uid="{DDBFC460-09B0-45DF-B8ED-42A36A7C2059}"/>
    <hyperlink ref="C78" r:id="rId3" xr:uid="{4CACD0B0-E9DD-4AFA-B89E-E799A8193C9A}"/>
  </hyperlinks>
  <pageMargins left="0.7" right="0.7" top="0.75" bottom="0.75" header="0.3" footer="0.3"/>
  <pageSetup paperSize="9" scale="5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zoomScale="110" zoomScaleNormal="100" zoomScaleSheetLayoutView="110" workbookViewId="0">
      <selection activeCell="I134" sqref="I134"/>
    </sheetView>
  </sheetViews>
  <sheetFormatPr defaultColWidth="8.85546875" defaultRowHeight="12.75" x14ac:dyDescent="0.2"/>
  <cols>
    <col min="8" max="9" width="16.140625" style="31" customWidth="1"/>
    <col min="10" max="10" width="10.28515625" bestFit="1" customWidth="1"/>
  </cols>
  <sheetData>
    <row r="1" spans="1:9" x14ac:dyDescent="0.2">
      <c r="A1" s="303" t="s">
        <v>43</v>
      </c>
      <c r="B1" s="304"/>
      <c r="C1" s="304"/>
      <c r="D1" s="304"/>
      <c r="E1" s="304"/>
      <c r="F1" s="304"/>
      <c r="G1" s="304"/>
      <c r="H1" s="304"/>
      <c r="I1" s="304"/>
    </row>
    <row r="2" spans="1:9" x14ac:dyDescent="0.2">
      <c r="A2" s="305" t="s">
        <v>666</v>
      </c>
      <c r="B2" s="306"/>
      <c r="C2" s="306"/>
      <c r="D2" s="306"/>
      <c r="E2" s="306"/>
      <c r="F2" s="306"/>
      <c r="G2" s="306"/>
      <c r="H2" s="306"/>
      <c r="I2" s="306"/>
    </row>
    <row r="3" spans="1:9" x14ac:dyDescent="0.2">
      <c r="A3" s="307" t="s">
        <v>499</v>
      </c>
      <c r="B3" s="307"/>
      <c r="C3" s="307"/>
      <c r="D3" s="307"/>
      <c r="E3" s="307"/>
      <c r="F3" s="307"/>
      <c r="G3" s="307"/>
      <c r="H3" s="307"/>
      <c r="I3" s="307"/>
    </row>
    <row r="4" spans="1:9" x14ac:dyDescent="0.2">
      <c r="A4" s="308" t="s">
        <v>519</v>
      </c>
      <c r="B4" s="309"/>
      <c r="C4" s="309"/>
      <c r="D4" s="309"/>
      <c r="E4" s="309"/>
      <c r="F4" s="309"/>
      <c r="G4" s="309"/>
      <c r="H4" s="309"/>
      <c r="I4" s="310"/>
    </row>
    <row r="5" spans="1:9" ht="45" x14ac:dyDescent="0.2">
      <c r="A5" s="313" t="s">
        <v>44</v>
      </c>
      <c r="B5" s="314"/>
      <c r="C5" s="314"/>
      <c r="D5" s="314"/>
      <c r="E5" s="314"/>
      <c r="F5" s="314"/>
      <c r="G5" s="10" t="s">
        <v>45</v>
      </c>
      <c r="H5" s="12" t="s">
        <v>46</v>
      </c>
      <c r="I5" s="12" t="s">
        <v>47</v>
      </c>
    </row>
    <row r="6" spans="1:9" x14ac:dyDescent="0.2">
      <c r="A6" s="311">
        <v>1</v>
      </c>
      <c r="B6" s="312"/>
      <c r="C6" s="312"/>
      <c r="D6" s="312"/>
      <c r="E6" s="312"/>
      <c r="F6" s="312"/>
      <c r="G6" s="11">
        <v>2</v>
      </c>
      <c r="H6" s="12">
        <v>3</v>
      </c>
      <c r="I6" s="12">
        <v>4</v>
      </c>
    </row>
    <row r="7" spans="1:9" x14ac:dyDescent="0.2">
      <c r="A7" s="315"/>
      <c r="B7" s="315"/>
      <c r="C7" s="315"/>
      <c r="D7" s="315"/>
      <c r="E7" s="315"/>
      <c r="F7" s="315"/>
      <c r="G7" s="315"/>
      <c r="H7" s="315"/>
      <c r="I7" s="315"/>
    </row>
    <row r="8" spans="1:9" ht="12.75" customHeight="1" x14ac:dyDescent="0.2">
      <c r="A8" s="297" t="s">
        <v>48</v>
      </c>
      <c r="B8" s="297"/>
      <c r="C8" s="297"/>
      <c r="D8" s="297"/>
      <c r="E8" s="297"/>
      <c r="F8" s="297"/>
      <c r="G8" s="13">
        <v>1</v>
      </c>
      <c r="H8" s="29">
        <v>0</v>
      </c>
      <c r="I8" s="29">
        <v>0</v>
      </c>
    </row>
    <row r="9" spans="1:9" ht="12.75" customHeight="1" x14ac:dyDescent="0.2">
      <c r="A9" s="298" t="s">
        <v>49</v>
      </c>
      <c r="B9" s="298"/>
      <c r="C9" s="298"/>
      <c r="D9" s="298"/>
      <c r="E9" s="298"/>
      <c r="F9" s="298"/>
      <c r="G9" s="14">
        <v>2</v>
      </c>
      <c r="H9" s="30">
        <f>H10+H17+H27+H38+H43</f>
        <v>366115324</v>
      </c>
      <c r="I9" s="30">
        <f>I10+I17+I27+I38+I43</f>
        <v>455798316</v>
      </c>
    </row>
    <row r="10" spans="1:9" ht="12.75" customHeight="1" x14ac:dyDescent="0.2">
      <c r="A10" s="300" t="s">
        <v>50</v>
      </c>
      <c r="B10" s="300"/>
      <c r="C10" s="300"/>
      <c r="D10" s="300"/>
      <c r="E10" s="300"/>
      <c r="F10" s="300"/>
      <c r="G10" s="14">
        <v>3</v>
      </c>
      <c r="H10" s="30">
        <f>H11+H12+H13+H14+H15+H16</f>
        <v>28658597</v>
      </c>
      <c r="I10" s="30">
        <f>I11+I12+I13+I14+I15+I16</f>
        <v>33301717</v>
      </c>
    </row>
    <row r="11" spans="1:9" ht="12.75" customHeight="1" x14ac:dyDescent="0.2">
      <c r="A11" s="296" t="s">
        <v>497</v>
      </c>
      <c r="B11" s="296"/>
      <c r="C11" s="296"/>
      <c r="D11" s="296"/>
      <c r="E11" s="296"/>
      <c r="F11" s="296"/>
      <c r="G11" s="13">
        <v>4</v>
      </c>
      <c r="H11" s="29">
        <v>5460192</v>
      </c>
      <c r="I11" s="29">
        <v>4448290</v>
      </c>
    </row>
    <row r="12" spans="1:9" ht="22.9" customHeight="1" x14ac:dyDescent="0.2">
      <c r="A12" s="296" t="s">
        <v>496</v>
      </c>
      <c r="B12" s="296"/>
      <c r="C12" s="296"/>
      <c r="D12" s="296"/>
      <c r="E12" s="296"/>
      <c r="F12" s="296"/>
      <c r="G12" s="13">
        <v>5</v>
      </c>
      <c r="H12" s="29">
        <v>7932769</v>
      </c>
      <c r="I12" s="29">
        <v>7281370</v>
      </c>
    </row>
    <row r="13" spans="1:9" ht="12.75" customHeight="1" x14ac:dyDescent="0.2">
      <c r="A13" s="296" t="s">
        <v>51</v>
      </c>
      <c r="B13" s="296"/>
      <c r="C13" s="296"/>
      <c r="D13" s="296"/>
      <c r="E13" s="296"/>
      <c r="F13" s="296"/>
      <c r="G13" s="13">
        <v>6</v>
      </c>
      <c r="H13" s="29">
        <v>9551478</v>
      </c>
      <c r="I13" s="29">
        <v>13030672</v>
      </c>
    </row>
    <row r="14" spans="1:9" ht="12.75" customHeight="1" x14ac:dyDescent="0.2">
      <c r="A14" s="296" t="s">
        <v>52</v>
      </c>
      <c r="B14" s="296"/>
      <c r="C14" s="296"/>
      <c r="D14" s="296"/>
      <c r="E14" s="296"/>
      <c r="F14" s="296"/>
      <c r="G14" s="13">
        <v>7</v>
      </c>
      <c r="H14" s="29">
        <v>0</v>
      </c>
      <c r="I14" s="29">
        <v>74577</v>
      </c>
    </row>
    <row r="15" spans="1:9" ht="12.75" customHeight="1" x14ac:dyDescent="0.2">
      <c r="A15" s="296" t="s">
        <v>53</v>
      </c>
      <c r="B15" s="296"/>
      <c r="C15" s="296"/>
      <c r="D15" s="296"/>
      <c r="E15" s="296"/>
      <c r="F15" s="296"/>
      <c r="G15" s="13">
        <v>8</v>
      </c>
      <c r="H15" s="29">
        <v>5690940</v>
      </c>
      <c r="I15" s="29">
        <v>8458551</v>
      </c>
    </row>
    <row r="16" spans="1:9" ht="12.75" customHeight="1" x14ac:dyDescent="0.2">
      <c r="A16" s="296" t="s">
        <v>54</v>
      </c>
      <c r="B16" s="296"/>
      <c r="C16" s="296"/>
      <c r="D16" s="296"/>
      <c r="E16" s="296"/>
      <c r="F16" s="296"/>
      <c r="G16" s="13">
        <v>9</v>
      </c>
      <c r="H16" s="29">
        <v>23218</v>
      </c>
      <c r="I16" s="29">
        <v>8257</v>
      </c>
    </row>
    <row r="17" spans="1:9" ht="12.75" customHeight="1" x14ac:dyDescent="0.2">
      <c r="A17" s="300" t="s">
        <v>55</v>
      </c>
      <c r="B17" s="300"/>
      <c r="C17" s="300"/>
      <c r="D17" s="300"/>
      <c r="E17" s="300"/>
      <c r="F17" s="300"/>
      <c r="G17" s="14">
        <v>10</v>
      </c>
      <c r="H17" s="30">
        <f>H18+H19+H20+H21+H22+H23+H24+H25+H26</f>
        <v>263841828</v>
      </c>
      <c r="I17" s="30">
        <f>I18+I19+I20+I21+I22+I23+I24+I25+I26</f>
        <v>318675237</v>
      </c>
    </row>
    <row r="18" spans="1:9" ht="12.75" customHeight="1" x14ac:dyDescent="0.2">
      <c r="A18" s="296" t="s">
        <v>56</v>
      </c>
      <c r="B18" s="296"/>
      <c r="C18" s="296"/>
      <c r="D18" s="296"/>
      <c r="E18" s="296"/>
      <c r="F18" s="296"/>
      <c r="G18" s="13">
        <v>11</v>
      </c>
      <c r="H18" s="29">
        <v>42918283</v>
      </c>
      <c r="I18" s="29">
        <v>51333649</v>
      </c>
    </row>
    <row r="19" spans="1:9" ht="12.75" customHeight="1" x14ac:dyDescent="0.2">
      <c r="A19" s="296" t="s">
        <v>57</v>
      </c>
      <c r="B19" s="296"/>
      <c r="C19" s="296"/>
      <c r="D19" s="296"/>
      <c r="E19" s="296"/>
      <c r="F19" s="296"/>
      <c r="G19" s="13">
        <v>12</v>
      </c>
      <c r="H19" s="29">
        <v>79361026</v>
      </c>
      <c r="I19" s="29">
        <v>95364154</v>
      </c>
    </row>
    <row r="20" spans="1:9" ht="12.75" customHeight="1" x14ac:dyDescent="0.2">
      <c r="A20" s="296" t="s">
        <v>58</v>
      </c>
      <c r="B20" s="296"/>
      <c r="C20" s="296"/>
      <c r="D20" s="296"/>
      <c r="E20" s="296"/>
      <c r="F20" s="296"/>
      <c r="G20" s="13">
        <v>13</v>
      </c>
      <c r="H20" s="29">
        <v>78154093</v>
      </c>
      <c r="I20" s="29">
        <v>82112992</v>
      </c>
    </row>
    <row r="21" spans="1:9" ht="12.75" customHeight="1" x14ac:dyDescent="0.2">
      <c r="A21" s="296" t="s">
        <v>59</v>
      </c>
      <c r="B21" s="296"/>
      <c r="C21" s="296"/>
      <c r="D21" s="296"/>
      <c r="E21" s="296"/>
      <c r="F21" s="296"/>
      <c r="G21" s="13">
        <v>14</v>
      </c>
      <c r="H21" s="29">
        <v>16778713</v>
      </c>
      <c r="I21" s="29">
        <v>26114183</v>
      </c>
    </row>
    <row r="22" spans="1:9" ht="12.75" customHeight="1" x14ac:dyDescent="0.2">
      <c r="A22" s="296" t="s">
        <v>60</v>
      </c>
      <c r="B22" s="296"/>
      <c r="C22" s="296"/>
      <c r="D22" s="296"/>
      <c r="E22" s="296"/>
      <c r="F22" s="296"/>
      <c r="G22" s="13">
        <v>15</v>
      </c>
      <c r="H22" s="29">
        <v>0</v>
      </c>
      <c r="I22" s="29">
        <v>0</v>
      </c>
    </row>
    <row r="23" spans="1:9" ht="12.75" customHeight="1" x14ac:dyDescent="0.2">
      <c r="A23" s="296" t="s">
        <v>61</v>
      </c>
      <c r="B23" s="296"/>
      <c r="C23" s="296"/>
      <c r="D23" s="296"/>
      <c r="E23" s="296"/>
      <c r="F23" s="296"/>
      <c r="G23" s="13">
        <v>16</v>
      </c>
      <c r="H23" s="29">
        <v>6829791</v>
      </c>
      <c r="I23" s="29">
        <v>6380587</v>
      </c>
    </row>
    <row r="24" spans="1:9" ht="12.75" customHeight="1" x14ac:dyDescent="0.2">
      <c r="A24" s="296" t="s">
        <v>62</v>
      </c>
      <c r="B24" s="296"/>
      <c r="C24" s="296"/>
      <c r="D24" s="296"/>
      <c r="E24" s="296"/>
      <c r="F24" s="296"/>
      <c r="G24" s="13">
        <v>17</v>
      </c>
      <c r="H24" s="29">
        <v>20346748</v>
      </c>
      <c r="I24" s="29">
        <v>37683857</v>
      </c>
    </row>
    <row r="25" spans="1:9" ht="12.75" customHeight="1" x14ac:dyDescent="0.2">
      <c r="A25" s="296" t="s">
        <v>63</v>
      </c>
      <c r="B25" s="296"/>
      <c r="C25" s="296"/>
      <c r="D25" s="296"/>
      <c r="E25" s="296"/>
      <c r="F25" s="296"/>
      <c r="G25" s="13">
        <v>18</v>
      </c>
      <c r="H25" s="29">
        <v>436483</v>
      </c>
      <c r="I25" s="29">
        <v>413051</v>
      </c>
    </row>
    <row r="26" spans="1:9" ht="12.75" customHeight="1" x14ac:dyDescent="0.2">
      <c r="A26" s="296" t="s">
        <v>64</v>
      </c>
      <c r="B26" s="296"/>
      <c r="C26" s="296"/>
      <c r="D26" s="296"/>
      <c r="E26" s="296"/>
      <c r="F26" s="296"/>
      <c r="G26" s="13">
        <v>19</v>
      </c>
      <c r="H26" s="29">
        <v>19016691</v>
      </c>
      <c r="I26" s="29">
        <v>19272764</v>
      </c>
    </row>
    <row r="27" spans="1:9" ht="12.75" customHeight="1" x14ac:dyDescent="0.2">
      <c r="A27" s="300" t="s">
        <v>65</v>
      </c>
      <c r="B27" s="300"/>
      <c r="C27" s="300"/>
      <c r="D27" s="300"/>
      <c r="E27" s="300"/>
      <c r="F27" s="300"/>
      <c r="G27" s="14">
        <v>20</v>
      </c>
      <c r="H27" s="30">
        <f>SUM(H28:H37)</f>
        <v>57744346</v>
      </c>
      <c r="I27" s="30">
        <f>SUM(I28:I37)</f>
        <v>84091828</v>
      </c>
    </row>
    <row r="28" spans="1:9" ht="12.75" customHeight="1" x14ac:dyDescent="0.2">
      <c r="A28" s="296" t="s">
        <v>66</v>
      </c>
      <c r="B28" s="296"/>
      <c r="C28" s="296"/>
      <c r="D28" s="296"/>
      <c r="E28" s="296"/>
      <c r="F28" s="296"/>
      <c r="G28" s="13">
        <v>21</v>
      </c>
      <c r="H28" s="29">
        <v>8265</v>
      </c>
      <c r="I28" s="29">
        <v>8265</v>
      </c>
    </row>
    <row r="29" spans="1:9" ht="12.75" customHeight="1" x14ac:dyDescent="0.2">
      <c r="A29" s="296" t="s">
        <v>67</v>
      </c>
      <c r="B29" s="296"/>
      <c r="C29" s="296"/>
      <c r="D29" s="296"/>
      <c r="E29" s="296"/>
      <c r="F29" s="296"/>
      <c r="G29" s="13">
        <v>22</v>
      </c>
      <c r="H29" s="29">
        <v>0</v>
      </c>
      <c r="I29" s="29">
        <v>0</v>
      </c>
    </row>
    <row r="30" spans="1:9" ht="12.75" customHeight="1" x14ac:dyDescent="0.2">
      <c r="A30" s="296" t="s">
        <v>68</v>
      </c>
      <c r="B30" s="296"/>
      <c r="C30" s="296"/>
      <c r="D30" s="296"/>
      <c r="E30" s="296"/>
      <c r="F30" s="296"/>
      <c r="G30" s="13">
        <v>23</v>
      </c>
      <c r="H30" s="29">
        <v>0</v>
      </c>
      <c r="I30" s="29">
        <v>0</v>
      </c>
    </row>
    <row r="31" spans="1:9" ht="24" customHeight="1" x14ac:dyDescent="0.2">
      <c r="A31" s="296" t="s">
        <v>69</v>
      </c>
      <c r="B31" s="296"/>
      <c r="C31" s="296"/>
      <c r="D31" s="296"/>
      <c r="E31" s="296"/>
      <c r="F31" s="296"/>
      <c r="G31" s="13">
        <v>24</v>
      </c>
      <c r="H31" s="29">
        <v>44849705</v>
      </c>
      <c r="I31" s="29">
        <v>76259195</v>
      </c>
    </row>
    <row r="32" spans="1:9" ht="23.45" customHeight="1" x14ac:dyDescent="0.2">
      <c r="A32" s="296" t="s">
        <v>70</v>
      </c>
      <c r="B32" s="296"/>
      <c r="C32" s="296"/>
      <c r="D32" s="296"/>
      <c r="E32" s="296"/>
      <c r="F32" s="296"/>
      <c r="G32" s="13">
        <v>25</v>
      </c>
      <c r="H32" s="29">
        <v>0</v>
      </c>
      <c r="I32" s="29">
        <v>0</v>
      </c>
    </row>
    <row r="33" spans="1:9" ht="21.6" customHeight="1" x14ac:dyDescent="0.2">
      <c r="A33" s="296" t="s">
        <v>71</v>
      </c>
      <c r="B33" s="296"/>
      <c r="C33" s="296"/>
      <c r="D33" s="296"/>
      <c r="E33" s="296"/>
      <c r="F33" s="296"/>
      <c r="G33" s="13">
        <v>26</v>
      </c>
      <c r="H33" s="29">
        <v>5725000</v>
      </c>
      <c r="I33" s="29">
        <v>0</v>
      </c>
    </row>
    <row r="34" spans="1:9" ht="12.75" customHeight="1" x14ac:dyDescent="0.2">
      <c r="A34" s="296" t="s">
        <v>72</v>
      </c>
      <c r="B34" s="296"/>
      <c r="C34" s="296"/>
      <c r="D34" s="296"/>
      <c r="E34" s="296"/>
      <c r="F34" s="296"/>
      <c r="G34" s="13">
        <v>27</v>
      </c>
      <c r="H34" s="29">
        <v>754920</v>
      </c>
      <c r="I34" s="29">
        <v>812461</v>
      </c>
    </row>
    <row r="35" spans="1:9" ht="12.75" customHeight="1" x14ac:dyDescent="0.2">
      <c r="A35" s="296" t="s">
        <v>73</v>
      </c>
      <c r="B35" s="296"/>
      <c r="C35" s="296"/>
      <c r="D35" s="296"/>
      <c r="E35" s="296"/>
      <c r="F35" s="296"/>
      <c r="G35" s="13">
        <v>28</v>
      </c>
      <c r="H35" s="29">
        <v>1195746</v>
      </c>
      <c r="I35" s="29">
        <v>1140909</v>
      </c>
    </row>
    <row r="36" spans="1:9" ht="12.75" customHeight="1" x14ac:dyDescent="0.2">
      <c r="A36" s="296" t="s">
        <v>74</v>
      </c>
      <c r="B36" s="296"/>
      <c r="C36" s="296"/>
      <c r="D36" s="296"/>
      <c r="E36" s="296"/>
      <c r="F36" s="296"/>
      <c r="G36" s="13">
        <v>29</v>
      </c>
      <c r="H36" s="29">
        <v>4848053</v>
      </c>
      <c r="I36" s="29">
        <v>5633229</v>
      </c>
    </row>
    <row r="37" spans="1:9" ht="12.75" customHeight="1" x14ac:dyDescent="0.2">
      <c r="A37" s="296" t="s">
        <v>75</v>
      </c>
      <c r="B37" s="296"/>
      <c r="C37" s="296"/>
      <c r="D37" s="296"/>
      <c r="E37" s="296"/>
      <c r="F37" s="296"/>
      <c r="G37" s="13">
        <v>30</v>
      </c>
      <c r="H37" s="29">
        <v>362657</v>
      </c>
      <c r="I37" s="29">
        <v>237769</v>
      </c>
    </row>
    <row r="38" spans="1:9" ht="12.75" customHeight="1" x14ac:dyDescent="0.2">
      <c r="A38" s="300" t="s">
        <v>76</v>
      </c>
      <c r="B38" s="300"/>
      <c r="C38" s="300"/>
      <c r="D38" s="300"/>
      <c r="E38" s="300"/>
      <c r="F38" s="300"/>
      <c r="G38" s="14">
        <v>31</v>
      </c>
      <c r="H38" s="30">
        <f>H39+H40+H41+H42</f>
        <v>6053332</v>
      </c>
      <c r="I38" s="30">
        <f>I39+I40+I41+I42</f>
        <v>10036132</v>
      </c>
    </row>
    <row r="39" spans="1:9" ht="12.75" customHeight="1" x14ac:dyDescent="0.2">
      <c r="A39" s="296" t="s">
        <v>77</v>
      </c>
      <c r="B39" s="296"/>
      <c r="C39" s="296"/>
      <c r="D39" s="296"/>
      <c r="E39" s="296"/>
      <c r="F39" s="296"/>
      <c r="G39" s="13">
        <v>32</v>
      </c>
      <c r="H39" s="29">
        <v>0</v>
      </c>
      <c r="I39" s="29">
        <v>0</v>
      </c>
    </row>
    <row r="40" spans="1:9" ht="27" customHeight="1" x14ac:dyDescent="0.2">
      <c r="A40" s="296" t="s">
        <v>78</v>
      </c>
      <c r="B40" s="296"/>
      <c r="C40" s="296"/>
      <c r="D40" s="296"/>
      <c r="E40" s="296"/>
      <c r="F40" s="296"/>
      <c r="G40" s="13">
        <v>33</v>
      </c>
      <c r="H40" s="29">
        <v>0</v>
      </c>
      <c r="I40" s="29">
        <v>0</v>
      </c>
    </row>
    <row r="41" spans="1:9" ht="12.75" customHeight="1" x14ac:dyDescent="0.2">
      <c r="A41" s="296" t="s">
        <v>79</v>
      </c>
      <c r="B41" s="296"/>
      <c r="C41" s="296"/>
      <c r="D41" s="296"/>
      <c r="E41" s="296"/>
      <c r="F41" s="296"/>
      <c r="G41" s="13">
        <v>34</v>
      </c>
      <c r="H41" s="29">
        <v>924702</v>
      </c>
      <c r="I41" s="29">
        <v>1509086</v>
      </c>
    </row>
    <row r="42" spans="1:9" ht="12.75" customHeight="1" x14ac:dyDescent="0.2">
      <c r="A42" s="296" t="s">
        <v>80</v>
      </c>
      <c r="B42" s="296"/>
      <c r="C42" s="296"/>
      <c r="D42" s="296"/>
      <c r="E42" s="296"/>
      <c r="F42" s="296"/>
      <c r="G42" s="13">
        <v>35</v>
      </c>
      <c r="H42" s="29">
        <v>5128630</v>
      </c>
      <c r="I42" s="29">
        <v>8527046</v>
      </c>
    </row>
    <row r="43" spans="1:9" ht="12.75" customHeight="1" x14ac:dyDescent="0.2">
      <c r="A43" s="296" t="s">
        <v>81</v>
      </c>
      <c r="B43" s="296"/>
      <c r="C43" s="296"/>
      <c r="D43" s="296"/>
      <c r="E43" s="296"/>
      <c r="F43" s="296"/>
      <c r="G43" s="13">
        <v>36</v>
      </c>
      <c r="H43" s="29">
        <v>9817221</v>
      </c>
      <c r="I43" s="29">
        <v>9693402</v>
      </c>
    </row>
    <row r="44" spans="1:9" ht="12.75" customHeight="1" x14ac:dyDescent="0.2">
      <c r="A44" s="298" t="s">
        <v>82</v>
      </c>
      <c r="B44" s="298"/>
      <c r="C44" s="298"/>
      <c r="D44" s="298"/>
      <c r="E44" s="298"/>
      <c r="F44" s="298"/>
      <c r="G44" s="14">
        <v>37</v>
      </c>
      <c r="H44" s="30">
        <f>H45+H53+H60+H70</f>
        <v>871945809</v>
      </c>
      <c r="I44" s="30">
        <f>I45+I53+I60+I70</f>
        <v>999202117</v>
      </c>
    </row>
    <row r="45" spans="1:9" ht="12.75" customHeight="1" x14ac:dyDescent="0.2">
      <c r="A45" s="300" t="s">
        <v>83</v>
      </c>
      <c r="B45" s="300"/>
      <c r="C45" s="300"/>
      <c r="D45" s="300"/>
      <c r="E45" s="300"/>
      <c r="F45" s="300"/>
      <c r="G45" s="14">
        <v>38</v>
      </c>
      <c r="H45" s="30">
        <f>SUM(H46:H52)</f>
        <v>236683629</v>
      </c>
      <c r="I45" s="30">
        <f>SUM(I46:I52)</f>
        <v>264149440</v>
      </c>
    </row>
    <row r="46" spans="1:9" ht="12.75" customHeight="1" x14ac:dyDescent="0.2">
      <c r="A46" s="296" t="s">
        <v>84</v>
      </c>
      <c r="B46" s="296"/>
      <c r="C46" s="296"/>
      <c r="D46" s="296"/>
      <c r="E46" s="296"/>
      <c r="F46" s="296"/>
      <c r="G46" s="13">
        <v>39</v>
      </c>
      <c r="H46" s="29">
        <v>121889202</v>
      </c>
      <c r="I46" s="29">
        <v>132334909</v>
      </c>
    </row>
    <row r="47" spans="1:9" ht="12.75" customHeight="1" x14ac:dyDescent="0.2">
      <c r="A47" s="296" t="s">
        <v>85</v>
      </c>
      <c r="B47" s="296"/>
      <c r="C47" s="296"/>
      <c r="D47" s="296"/>
      <c r="E47" s="296"/>
      <c r="F47" s="296"/>
      <c r="G47" s="13">
        <v>40</v>
      </c>
      <c r="H47" s="29">
        <v>70717300</v>
      </c>
      <c r="I47" s="29">
        <v>68266656</v>
      </c>
    </row>
    <row r="48" spans="1:9" ht="12.75" customHeight="1" x14ac:dyDescent="0.2">
      <c r="A48" s="296" t="s">
        <v>86</v>
      </c>
      <c r="B48" s="296"/>
      <c r="C48" s="296"/>
      <c r="D48" s="296"/>
      <c r="E48" s="296"/>
      <c r="F48" s="296"/>
      <c r="G48" s="13">
        <v>41</v>
      </c>
      <c r="H48" s="29">
        <v>32585272</v>
      </c>
      <c r="I48" s="29">
        <v>48523931</v>
      </c>
    </row>
    <row r="49" spans="1:9" ht="12.75" customHeight="1" x14ac:dyDescent="0.2">
      <c r="A49" s="296" t="s">
        <v>87</v>
      </c>
      <c r="B49" s="296"/>
      <c r="C49" s="296"/>
      <c r="D49" s="296"/>
      <c r="E49" s="296"/>
      <c r="F49" s="296"/>
      <c r="G49" s="13">
        <v>42</v>
      </c>
      <c r="H49" s="29">
        <v>4513841</v>
      </c>
      <c r="I49" s="29">
        <v>3504085</v>
      </c>
    </row>
    <row r="50" spans="1:9" ht="12.75" customHeight="1" x14ac:dyDescent="0.2">
      <c r="A50" s="296" t="s">
        <v>88</v>
      </c>
      <c r="B50" s="296"/>
      <c r="C50" s="296"/>
      <c r="D50" s="296"/>
      <c r="E50" s="296"/>
      <c r="F50" s="296"/>
      <c r="G50" s="13">
        <v>43</v>
      </c>
      <c r="H50" s="29">
        <v>6220758</v>
      </c>
      <c r="I50" s="29">
        <v>10117686</v>
      </c>
    </row>
    <row r="51" spans="1:9" ht="12.75" customHeight="1" x14ac:dyDescent="0.2">
      <c r="A51" s="296" t="s">
        <v>89</v>
      </c>
      <c r="B51" s="296"/>
      <c r="C51" s="296"/>
      <c r="D51" s="296"/>
      <c r="E51" s="296"/>
      <c r="F51" s="296"/>
      <c r="G51" s="13">
        <v>44</v>
      </c>
      <c r="H51" s="29">
        <v>757256</v>
      </c>
      <c r="I51" s="29">
        <v>1402173</v>
      </c>
    </row>
    <row r="52" spans="1:9" ht="12.75" customHeight="1" x14ac:dyDescent="0.2">
      <c r="A52" s="296" t="s">
        <v>90</v>
      </c>
      <c r="B52" s="296"/>
      <c r="C52" s="296"/>
      <c r="D52" s="296"/>
      <c r="E52" s="296"/>
      <c r="F52" s="296"/>
      <c r="G52" s="13">
        <v>45</v>
      </c>
      <c r="H52" s="29">
        <v>0</v>
      </c>
      <c r="I52" s="29">
        <v>0</v>
      </c>
    </row>
    <row r="53" spans="1:9" ht="12.75" customHeight="1" x14ac:dyDescent="0.2">
      <c r="A53" s="300" t="s">
        <v>91</v>
      </c>
      <c r="B53" s="300"/>
      <c r="C53" s="300"/>
      <c r="D53" s="300"/>
      <c r="E53" s="300"/>
      <c r="F53" s="300"/>
      <c r="G53" s="14">
        <v>46</v>
      </c>
      <c r="H53" s="30">
        <f>SUM(H54:H59)</f>
        <v>406669254</v>
      </c>
      <c r="I53" s="30">
        <f>SUM(I54:I59)</f>
        <v>377928478</v>
      </c>
    </row>
    <row r="54" spans="1:9" ht="12.75" customHeight="1" x14ac:dyDescent="0.2">
      <c r="A54" s="296" t="s">
        <v>92</v>
      </c>
      <c r="B54" s="296"/>
      <c r="C54" s="296"/>
      <c r="D54" s="296"/>
      <c r="E54" s="296"/>
      <c r="F54" s="296"/>
      <c r="G54" s="13">
        <v>47</v>
      </c>
      <c r="H54" s="29">
        <v>0</v>
      </c>
      <c r="I54" s="29">
        <v>0</v>
      </c>
    </row>
    <row r="55" spans="1:9" ht="23.45" customHeight="1" x14ac:dyDescent="0.2">
      <c r="A55" s="296" t="s">
        <v>93</v>
      </c>
      <c r="B55" s="296"/>
      <c r="C55" s="296"/>
      <c r="D55" s="296"/>
      <c r="E55" s="296"/>
      <c r="F55" s="296"/>
      <c r="G55" s="13">
        <v>48</v>
      </c>
      <c r="H55" s="29">
        <v>24359145</v>
      </c>
      <c r="I55" s="29">
        <v>5454904</v>
      </c>
    </row>
    <row r="56" spans="1:9" ht="12.75" customHeight="1" x14ac:dyDescent="0.2">
      <c r="A56" s="296" t="s">
        <v>94</v>
      </c>
      <c r="B56" s="296"/>
      <c r="C56" s="296"/>
      <c r="D56" s="296"/>
      <c r="E56" s="296"/>
      <c r="F56" s="296"/>
      <c r="G56" s="13">
        <v>49</v>
      </c>
      <c r="H56" s="29">
        <v>329755317</v>
      </c>
      <c r="I56" s="29">
        <v>317663454</v>
      </c>
    </row>
    <row r="57" spans="1:9" ht="12.75" customHeight="1" x14ac:dyDescent="0.2">
      <c r="A57" s="296" t="s">
        <v>95</v>
      </c>
      <c r="B57" s="296"/>
      <c r="C57" s="296"/>
      <c r="D57" s="296"/>
      <c r="E57" s="296"/>
      <c r="F57" s="296"/>
      <c r="G57" s="13">
        <v>50</v>
      </c>
      <c r="H57" s="29">
        <v>106674</v>
      </c>
      <c r="I57" s="29">
        <v>349020</v>
      </c>
    </row>
    <row r="58" spans="1:9" ht="12.75" customHeight="1" x14ac:dyDescent="0.2">
      <c r="A58" s="296" t="s">
        <v>96</v>
      </c>
      <c r="B58" s="296"/>
      <c r="C58" s="296"/>
      <c r="D58" s="296"/>
      <c r="E58" s="296"/>
      <c r="F58" s="296"/>
      <c r="G58" s="13">
        <v>51</v>
      </c>
      <c r="H58" s="29">
        <v>15940323</v>
      </c>
      <c r="I58" s="29">
        <v>15059630</v>
      </c>
    </row>
    <row r="59" spans="1:9" ht="12.75" customHeight="1" x14ac:dyDescent="0.2">
      <c r="A59" s="296" t="s">
        <v>97</v>
      </c>
      <c r="B59" s="296"/>
      <c r="C59" s="296"/>
      <c r="D59" s="296"/>
      <c r="E59" s="296"/>
      <c r="F59" s="296"/>
      <c r="G59" s="13">
        <v>52</v>
      </c>
      <c r="H59" s="29">
        <v>36507795</v>
      </c>
      <c r="I59" s="29">
        <v>39401470</v>
      </c>
    </row>
    <row r="60" spans="1:9" ht="12.75" customHeight="1" x14ac:dyDescent="0.2">
      <c r="A60" s="300" t="s">
        <v>98</v>
      </c>
      <c r="B60" s="300"/>
      <c r="C60" s="300"/>
      <c r="D60" s="300"/>
      <c r="E60" s="300"/>
      <c r="F60" s="300"/>
      <c r="G60" s="14">
        <v>53</v>
      </c>
      <c r="H60" s="30">
        <f>SUM(H61:H69)</f>
        <v>80628924</v>
      </c>
      <c r="I60" s="30">
        <f>SUM(I61:I69)</f>
        <v>138363464</v>
      </c>
    </row>
    <row r="61" spans="1:9" ht="12.75" customHeight="1" x14ac:dyDescent="0.2">
      <c r="A61" s="296" t="s">
        <v>99</v>
      </c>
      <c r="B61" s="296"/>
      <c r="C61" s="296"/>
      <c r="D61" s="296"/>
      <c r="E61" s="296"/>
      <c r="F61" s="296"/>
      <c r="G61" s="13">
        <v>54</v>
      </c>
      <c r="H61" s="29">
        <v>0</v>
      </c>
      <c r="I61" s="29">
        <v>0</v>
      </c>
    </row>
    <row r="62" spans="1:9" ht="27.6" customHeight="1" x14ac:dyDescent="0.2">
      <c r="A62" s="296" t="s">
        <v>100</v>
      </c>
      <c r="B62" s="296"/>
      <c r="C62" s="296"/>
      <c r="D62" s="296"/>
      <c r="E62" s="296"/>
      <c r="F62" s="296"/>
      <c r="G62" s="13">
        <v>55</v>
      </c>
      <c r="H62" s="29">
        <v>0</v>
      </c>
      <c r="I62" s="29">
        <v>0</v>
      </c>
    </row>
    <row r="63" spans="1:9" ht="12.75" customHeight="1" x14ac:dyDescent="0.2">
      <c r="A63" s="296" t="s">
        <v>101</v>
      </c>
      <c r="B63" s="296"/>
      <c r="C63" s="296"/>
      <c r="D63" s="296"/>
      <c r="E63" s="296"/>
      <c r="F63" s="296"/>
      <c r="G63" s="13">
        <v>56</v>
      </c>
      <c r="H63" s="29">
        <v>0</v>
      </c>
      <c r="I63" s="29">
        <v>0</v>
      </c>
    </row>
    <row r="64" spans="1:9" ht="25.9" customHeight="1" x14ac:dyDescent="0.2">
      <c r="A64" s="296" t="s">
        <v>102</v>
      </c>
      <c r="B64" s="296"/>
      <c r="C64" s="296"/>
      <c r="D64" s="296"/>
      <c r="E64" s="296"/>
      <c r="F64" s="296"/>
      <c r="G64" s="13">
        <v>57</v>
      </c>
      <c r="H64" s="29">
        <v>0</v>
      </c>
      <c r="I64" s="29">
        <v>0</v>
      </c>
    </row>
    <row r="65" spans="1:9" ht="21.6" customHeight="1" x14ac:dyDescent="0.2">
      <c r="A65" s="296" t="s">
        <v>103</v>
      </c>
      <c r="B65" s="296"/>
      <c r="C65" s="296"/>
      <c r="D65" s="296"/>
      <c r="E65" s="296"/>
      <c r="F65" s="296"/>
      <c r="G65" s="13">
        <v>58</v>
      </c>
      <c r="H65" s="29">
        <v>0</v>
      </c>
      <c r="I65" s="29">
        <v>0</v>
      </c>
    </row>
    <row r="66" spans="1:9" ht="21.6" customHeight="1" x14ac:dyDescent="0.2">
      <c r="A66" s="296" t="s">
        <v>104</v>
      </c>
      <c r="B66" s="296"/>
      <c r="C66" s="296"/>
      <c r="D66" s="296"/>
      <c r="E66" s="296"/>
      <c r="F66" s="296"/>
      <c r="G66" s="13">
        <v>59</v>
      </c>
      <c r="H66" s="29">
        <v>0</v>
      </c>
      <c r="I66" s="29">
        <v>8225000</v>
      </c>
    </row>
    <row r="67" spans="1:9" ht="12.75" customHeight="1" x14ac:dyDescent="0.2">
      <c r="A67" s="296" t="s">
        <v>105</v>
      </c>
      <c r="B67" s="296"/>
      <c r="C67" s="296"/>
      <c r="D67" s="296"/>
      <c r="E67" s="296"/>
      <c r="F67" s="296"/>
      <c r="G67" s="13">
        <v>60</v>
      </c>
      <c r="H67" s="29">
        <v>14927801</v>
      </c>
      <c r="I67" s="29">
        <v>4077152</v>
      </c>
    </row>
    <row r="68" spans="1:9" ht="12.75" customHeight="1" x14ac:dyDescent="0.2">
      <c r="A68" s="296" t="s">
        <v>106</v>
      </c>
      <c r="B68" s="296"/>
      <c r="C68" s="296"/>
      <c r="D68" s="296"/>
      <c r="E68" s="296"/>
      <c r="F68" s="296"/>
      <c r="G68" s="13">
        <v>61</v>
      </c>
      <c r="H68" s="29">
        <v>65701123</v>
      </c>
      <c r="I68" s="29">
        <v>125619052</v>
      </c>
    </row>
    <row r="69" spans="1:9" ht="12.75" customHeight="1" x14ac:dyDescent="0.2">
      <c r="A69" s="296" t="s">
        <v>107</v>
      </c>
      <c r="B69" s="296"/>
      <c r="C69" s="296"/>
      <c r="D69" s="296"/>
      <c r="E69" s="296"/>
      <c r="F69" s="296"/>
      <c r="G69" s="13">
        <v>62</v>
      </c>
      <c r="H69" s="29">
        <v>0</v>
      </c>
      <c r="I69" s="29">
        <v>442260</v>
      </c>
    </row>
    <row r="70" spans="1:9" ht="12.75" customHeight="1" x14ac:dyDescent="0.2">
      <c r="A70" s="296" t="s">
        <v>108</v>
      </c>
      <c r="B70" s="296"/>
      <c r="C70" s="296"/>
      <c r="D70" s="296"/>
      <c r="E70" s="296"/>
      <c r="F70" s="296"/>
      <c r="G70" s="13">
        <v>63</v>
      </c>
      <c r="H70" s="29">
        <v>147964002</v>
      </c>
      <c r="I70" s="29">
        <v>218760735</v>
      </c>
    </row>
    <row r="71" spans="1:9" ht="12.75" customHeight="1" x14ac:dyDescent="0.2">
      <c r="A71" s="297" t="s">
        <v>109</v>
      </c>
      <c r="B71" s="297"/>
      <c r="C71" s="297"/>
      <c r="D71" s="297"/>
      <c r="E71" s="297"/>
      <c r="F71" s="297"/>
      <c r="G71" s="13">
        <v>64</v>
      </c>
      <c r="H71" s="29">
        <v>9570497</v>
      </c>
      <c r="I71" s="29">
        <v>4994624</v>
      </c>
    </row>
    <row r="72" spans="1:9" ht="12.75" customHeight="1" x14ac:dyDescent="0.2">
      <c r="A72" s="298" t="s">
        <v>110</v>
      </c>
      <c r="B72" s="298"/>
      <c r="C72" s="298"/>
      <c r="D72" s="298"/>
      <c r="E72" s="298"/>
      <c r="F72" s="298"/>
      <c r="G72" s="14">
        <v>65</v>
      </c>
      <c r="H72" s="30">
        <f>H8+H9+H44+H71</f>
        <v>1247631630</v>
      </c>
      <c r="I72" s="30">
        <f>I8+I9+I44+I71</f>
        <v>1459995057</v>
      </c>
    </row>
    <row r="73" spans="1:9" ht="12.75" customHeight="1" x14ac:dyDescent="0.2">
      <c r="A73" s="297" t="s">
        <v>111</v>
      </c>
      <c r="B73" s="297"/>
      <c r="C73" s="297"/>
      <c r="D73" s="297"/>
      <c r="E73" s="297"/>
      <c r="F73" s="297"/>
      <c r="G73" s="13">
        <v>66</v>
      </c>
      <c r="H73" s="29">
        <v>1232267421</v>
      </c>
      <c r="I73" s="29">
        <v>1423775052</v>
      </c>
    </row>
    <row r="74" spans="1:9" x14ac:dyDescent="0.2">
      <c r="A74" s="301" t="s">
        <v>112</v>
      </c>
      <c r="B74" s="302"/>
      <c r="C74" s="302"/>
      <c r="D74" s="302"/>
      <c r="E74" s="302"/>
      <c r="F74" s="302"/>
      <c r="G74" s="302"/>
      <c r="H74" s="302"/>
      <c r="I74" s="302"/>
    </row>
    <row r="75" spans="1:9" ht="24.75" customHeight="1" x14ac:dyDescent="0.2">
      <c r="A75" s="298" t="s">
        <v>498</v>
      </c>
      <c r="B75" s="298"/>
      <c r="C75" s="298"/>
      <c r="D75" s="298"/>
      <c r="E75" s="298"/>
      <c r="F75" s="298"/>
      <c r="G75" s="14">
        <v>67</v>
      </c>
      <c r="H75" s="30">
        <f>H76+H77+H78+H84+H85+H91+H94+H97</f>
        <v>650053220</v>
      </c>
      <c r="I75" s="30">
        <f>I76+I77+I78+I84+I85+I91+I94+I97</f>
        <v>789722722</v>
      </c>
    </row>
    <row r="76" spans="1:9" ht="12.75" customHeight="1" x14ac:dyDescent="0.2">
      <c r="A76" s="296" t="s">
        <v>113</v>
      </c>
      <c r="B76" s="296"/>
      <c r="C76" s="296"/>
      <c r="D76" s="296"/>
      <c r="E76" s="296"/>
      <c r="F76" s="296"/>
      <c r="G76" s="13">
        <v>68</v>
      </c>
      <c r="H76" s="29">
        <v>159471379</v>
      </c>
      <c r="I76" s="29">
        <v>159471379</v>
      </c>
    </row>
    <row r="77" spans="1:9" ht="12.75" customHeight="1" x14ac:dyDescent="0.2">
      <c r="A77" s="296" t="s">
        <v>114</v>
      </c>
      <c r="B77" s="296"/>
      <c r="C77" s="296"/>
      <c r="D77" s="296"/>
      <c r="E77" s="296"/>
      <c r="F77" s="296"/>
      <c r="G77" s="13">
        <v>69</v>
      </c>
      <c r="H77" s="29">
        <v>1073176</v>
      </c>
      <c r="I77" s="29">
        <v>1073176</v>
      </c>
    </row>
    <row r="78" spans="1:9" ht="12.75" customHeight="1" x14ac:dyDescent="0.2">
      <c r="A78" s="300" t="s">
        <v>115</v>
      </c>
      <c r="B78" s="300"/>
      <c r="C78" s="300"/>
      <c r="D78" s="300"/>
      <c r="E78" s="300"/>
      <c r="F78" s="300"/>
      <c r="G78" s="14">
        <v>70</v>
      </c>
      <c r="H78" s="30">
        <f>SUM(H79:H83)</f>
        <v>110493918</v>
      </c>
      <c r="I78" s="30">
        <f>SUM(I79:I83)</f>
        <v>114616290</v>
      </c>
    </row>
    <row r="79" spans="1:9" ht="12.75" customHeight="1" x14ac:dyDescent="0.2">
      <c r="A79" s="296" t="s">
        <v>116</v>
      </c>
      <c r="B79" s="296"/>
      <c r="C79" s="296"/>
      <c r="D79" s="296"/>
      <c r="E79" s="296"/>
      <c r="F79" s="296"/>
      <c r="G79" s="13">
        <v>71</v>
      </c>
      <c r="H79" s="29">
        <v>10572684</v>
      </c>
      <c r="I79" s="29">
        <v>10572704</v>
      </c>
    </row>
    <row r="80" spans="1:9" ht="12.75" customHeight="1" x14ac:dyDescent="0.2">
      <c r="A80" s="296" t="s">
        <v>117</v>
      </c>
      <c r="B80" s="296"/>
      <c r="C80" s="296"/>
      <c r="D80" s="296"/>
      <c r="E80" s="296"/>
      <c r="F80" s="296"/>
      <c r="G80" s="13">
        <v>72</v>
      </c>
      <c r="H80" s="29">
        <v>5998550</v>
      </c>
      <c r="I80" s="29">
        <v>5871715</v>
      </c>
    </row>
    <row r="81" spans="1:9" ht="12.75" customHeight="1" x14ac:dyDescent="0.2">
      <c r="A81" s="296" t="s">
        <v>118</v>
      </c>
      <c r="B81" s="296"/>
      <c r="C81" s="296"/>
      <c r="D81" s="296"/>
      <c r="E81" s="296"/>
      <c r="F81" s="296"/>
      <c r="G81" s="13">
        <v>73</v>
      </c>
      <c r="H81" s="29">
        <v>-1998550</v>
      </c>
      <c r="I81" s="29">
        <v>-1871715</v>
      </c>
    </row>
    <row r="82" spans="1:9" ht="12.75" customHeight="1" x14ac:dyDescent="0.2">
      <c r="A82" s="296" t="s">
        <v>119</v>
      </c>
      <c r="B82" s="296"/>
      <c r="C82" s="296"/>
      <c r="D82" s="296"/>
      <c r="E82" s="296"/>
      <c r="F82" s="296"/>
      <c r="G82" s="13">
        <v>74</v>
      </c>
      <c r="H82" s="29">
        <v>67243333</v>
      </c>
      <c r="I82" s="29">
        <v>67243510</v>
      </c>
    </row>
    <row r="83" spans="1:9" ht="12.75" customHeight="1" x14ac:dyDescent="0.2">
      <c r="A83" s="296" t="s">
        <v>120</v>
      </c>
      <c r="B83" s="296"/>
      <c r="C83" s="296"/>
      <c r="D83" s="296"/>
      <c r="E83" s="296"/>
      <c r="F83" s="296"/>
      <c r="G83" s="13">
        <v>75</v>
      </c>
      <c r="H83" s="29">
        <v>28677901</v>
      </c>
      <c r="I83" s="29">
        <v>32800076</v>
      </c>
    </row>
    <row r="84" spans="1:9" ht="12.75" customHeight="1" x14ac:dyDescent="0.2">
      <c r="A84" s="299" t="s">
        <v>121</v>
      </c>
      <c r="B84" s="299"/>
      <c r="C84" s="299"/>
      <c r="D84" s="299"/>
      <c r="E84" s="299"/>
      <c r="F84" s="299"/>
      <c r="G84" s="105">
        <v>76</v>
      </c>
      <c r="H84" s="106">
        <v>0</v>
      </c>
      <c r="I84" s="106">
        <v>0</v>
      </c>
    </row>
    <row r="85" spans="1:9" ht="12.75" customHeight="1" x14ac:dyDescent="0.2">
      <c r="A85" s="300" t="s">
        <v>391</v>
      </c>
      <c r="B85" s="300"/>
      <c r="C85" s="300"/>
      <c r="D85" s="300"/>
      <c r="E85" s="300"/>
      <c r="F85" s="300"/>
      <c r="G85" s="14">
        <v>77</v>
      </c>
      <c r="H85" s="30">
        <f>H86+H87+H88+H89+H90</f>
        <v>757070</v>
      </c>
      <c r="I85" s="30">
        <f>I86+I87+I88+I89+I90</f>
        <v>742033</v>
      </c>
    </row>
    <row r="86" spans="1:9" ht="25.5" customHeight="1" x14ac:dyDescent="0.2">
      <c r="A86" s="296" t="s">
        <v>392</v>
      </c>
      <c r="B86" s="296"/>
      <c r="C86" s="296"/>
      <c r="D86" s="296"/>
      <c r="E86" s="296"/>
      <c r="F86" s="296"/>
      <c r="G86" s="13">
        <v>78</v>
      </c>
      <c r="H86" s="29">
        <v>830229</v>
      </c>
      <c r="I86" s="29">
        <v>830301</v>
      </c>
    </row>
    <row r="87" spans="1:9" ht="12.75" customHeight="1" x14ac:dyDescent="0.2">
      <c r="A87" s="296" t="s">
        <v>122</v>
      </c>
      <c r="B87" s="296"/>
      <c r="C87" s="296"/>
      <c r="D87" s="296"/>
      <c r="E87" s="296"/>
      <c r="F87" s="296"/>
      <c r="G87" s="13">
        <v>79</v>
      </c>
      <c r="H87" s="29">
        <v>0</v>
      </c>
      <c r="I87" s="29">
        <v>0</v>
      </c>
    </row>
    <row r="88" spans="1:9" ht="12.75" customHeight="1" x14ac:dyDescent="0.2">
      <c r="A88" s="296" t="s">
        <v>123</v>
      </c>
      <c r="B88" s="296"/>
      <c r="C88" s="296"/>
      <c r="D88" s="296"/>
      <c r="E88" s="296"/>
      <c r="F88" s="296"/>
      <c r="G88" s="13">
        <v>80</v>
      </c>
      <c r="H88" s="29">
        <v>0</v>
      </c>
      <c r="I88" s="29">
        <v>0</v>
      </c>
    </row>
    <row r="89" spans="1:9" ht="12.75" customHeight="1" x14ac:dyDescent="0.2">
      <c r="A89" s="296" t="s">
        <v>393</v>
      </c>
      <c r="B89" s="296"/>
      <c r="C89" s="296"/>
      <c r="D89" s="296"/>
      <c r="E89" s="296"/>
      <c r="F89" s="296"/>
      <c r="G89" s="13">
        <v>81</v>
      </c>
      <c r="H89" s="29">
        <v>0</v>
      </c>
      <c r="I89" s="29">
        <v>0</v>
      </c>
    </row>
    <row r="90" spans="1:9" ht="25.5" customHeight="1" x14ac:dyDescent="0.2">
      <c r="A90" s="296" t="s">
        <v>394</v>
      </c>
      <c r="B90" s="296"/>
      <c r="C90" s="296"/>
      <c r="D90" s="296"/>
      <c r="E90" s="296"/>
      <c r="F90" s="296"/>
      <c r="G90" s="13">
        <v>82</v>
      </c>
      <c r="H90" s="29">
        <v>-73159</v>
      </c>
      <c r="I90" s="29">
        <v>-88268</v>
      </c>
    </row>
    <row r="91" spans="1:9" ht="24" customHeight="1" x14ac:dyDescent="0.2">
      <c r="A91" s="300" t="s">
        <v>395</v>
      </c>
      <c r="B91" s="300"/>
      <c r="C91" s="300"/>
      <c r="D91" s="300"/>
      <c r="E91" s="300"/>
      <c r="F91" s="300"/>
      <c r="G91" s="14">
        <v>83</v>
      </c>
      <c r="H91" s="30">
        <f>H92-H93</f>
        <v>122979209</v>
      </c>
      <c r="I91" s="30">
        <f>I92-I93</f>
        <v>206305997</v>
      </c>
    </row>
    <row r="92" spans="1:9" ht="12.75" customHeight="1" x14ac:dyDescent="0.2">
      <c r="A92" s="296" t="s">
        <v>124</v>
      </c>
      <c r="B92" s="296"/>
      <c r="C92" s="296"/>
      <c r="D92" s="296"/>
      <c r="E92" s="296"/>
      <c r="F92" s="296"/>
      <c r="G92" s="13">
        <v>84</v>
      </c>
      <c r="H92" s="29">
        <v>122979209</v>
      </c>
      <c r="I92" s="29">
        <v>206305997</v>
      </c>
    </row>
    <row r="93" spans="1:9" ht="12.75" customHeight="1" x14ac:dyDescent="0.2">
      <c r="A93" s="296" t="s">
        <v>125</v>
      </c>
      <c r="B93" s="296"/>
      <c r="C93" s="296"/>
      <c r="D93" s="296"/>
      <c r="E93" s="296"/>
      <c r="F93" s="296"/>
      <c r="G93" s="13">
        <v>85</v>
      </c>
      <c r="H93" s="29">
        <v>0</v>
      </c>
      <c r="I93" s="29">
        <v>0</v>
      </c>
    </row>
    <row r="94" spans="1:9" ht="12.75" customHeight="1" x14ac:dyDescent="0.2">
      <c r="A94" s="300" t="s">
        <v>396</v>
      </c>
      <c r="B94" s="300"/>
      <c r="C94" s="300"/>
      <c r="D94" s="300"/>
      <c r="E94" s="300"/>
      <c r="F94" s="300"/>
      <c r="G94" s="14">
        <v>86</v>
      </c>
      <c r="H94" s="30">
        <f>H95-H96</f>
        <v>102600368</v>
      </c>
      <c r="I94" s="30">
        <f>I95-I96</f>
        <v>110867143</v>
      </c>
    </row>
    <row r="95" spans="1:9" ht="12.75" customHeight="1" x14ac:dyDescent="0.2">
      <c r="A95" s="296" t="s">
        <v>126</v>
      </c>
      <c r="B95" s="296"/>
      <c r="C95" s="296"/>
      <c r="D95" s="296"/>
      <c r="E95" s="296"/>
      <c r="F95" s="296"/>
      <c r="G95" s="13">
        <v>87</v>
      </c>
      <c r="H95" s="29">
        <v>102600368</v>
      </c>
      <c r="I95" s="29">
        <v>110867143</v>
      </c>
    </row>
    <row r="96" spans="1:9" ht="12.75" customHeight="1" x14ac:dyDescent="0.2">
      <c r="A96" s="296" t="s">
        <v>127</v>
      </c>
      <c r="B96" s="296"/>
      <c r="C96" s="296"/>
      <c r="D96" s="296"/>
      <c r="E96" s="296"/>
      <c r="F96" s="296"/>
      <c r="G96" s="13">
        <v>88</v>
      </c>
      <c r="H96" s="29">
        <v>0</v>
      </c>
      <c r="I96" s="29">
        <v>0</v>
      </c>
    </row>
    <row r="97" spans="1:9" ht="12.75" customHeight="1" x14ac:dyDescent="0.2">
      <c r="A97" s="296" t="s">
        <v>128</v>
      </c>
      <c r="B97" s="296"/>
      <c r="C97" s="296"/>
      <c r="D97" s="296"/>
      <c r="E97" s="296"/>
      <c r="F97" s="296"/>
      <c r="G97" s="13">
        <v>89</v>
      </c>
      <c r="H97" s="29">
        <v>152678100</v>
      </c>
      <c r="I97" s="29">
        <v>196646704</v>
      </c>
    </row>
    <row r="98" spans="1:9" ht="12.75" customHeight="1" x14ac:dyDescent="0.2">
      <c r="A98" s="298" t="s">
        <v>397</v>
      </c>
      <c r="B98" s="298"/>
      <c r="C98" s="298"/>
      <c r="D98" s="298"/>
      <c r="E98" s="298"/>
      <c r="F98" s="298"/>
      <c r="G98" s="14">
        <v>90</v>
      </c>
      <c r="H98" s="30">
        <f>SUM(H99:H104)</f>
        <v>27941173</v>
      </c>
      <c r="I98" s="30">
        <f>SUM(I99:I104)</f>
        <v>27780116</v>
      </c>
    </row>
    <row r="99" spans="1:9" ht="31.9" customHeight="1" x14ac:dyDescent="0.2">
      <c r="A99" s="296" t="s">
        <v>129</v>
      </c>
      <c r="B99" s="296"/>
      <c r="C99" s="296"/>
      <c r="D99" s="296"/>
      <c r="E99" s="296"/>
      <c r="F99" s="296"/>
      <c r="G99" s="13">
        <v>91</v>
      </c>
      <c r="H99" s="29">
        <v>6596098</v>
      </c>
      <c r="I99" s="29">
        <v>6254281</v>
      </c>
    </row>
    <row r="100" spans="1:9" ht="12.75" customHeight="1" x14ac:dyDescent="0.2">
      <c r="A100" s="296" t="s">
        <v>130</v>
      </c>
      <c r="B100" s="296"/>
      <c r="C100" s="296"/>
      <c r="D100" s="296"/>
      <c r="E100" s="296"/>
      <c r="F100" s="296"/>
      <c r="G100" s="13">
        <v>92</v>
      </c>
      <c r="H100" s="29">
        <v>0</v>
      </c>
      <c r="I100" s="29">
        <v>0</v>
      </c>
    </row>
    <row r="101" spans="1:9" ht="12.75" customHeight="1" x14ac:dyDescent="0.2">
      <c r="A101" s="296" t="s">
        <v>131</v>
      </c>
      <c r="B101" s="296"/>
      <c r="C101" s="296"/>
      <c r="D101" s="296"/>
      <c r="E101" s="296"/>
      <c r="F101" s="296"/>
      <c r="G101" s="13">
        <v>93</v>
      </c>
      <c r="H101" s="29">
        <v>670506</v>
      </c>
      <c r="I101" s="29">
        <v>63755</v>
      </c>
    </row>
    <row r="102" spans="1:9" ht="12.75" customHeight="1" x14ac:dyDescent="0.2">
      <c r="A102" s="296" t="s">
        <v>132</v>
      </c>
      <c r="B102" s="296"/>
      <c r="C102" s="296"/>
      <c r="D102" s="296"/>
      <c r="E102" s="296"/>
      <c r="F102" s="296"/>
      <c r="G102" s="13">
        <v>94</v>
      </c>
      <c r="H102" s="29">
        <v>940143</v>
      </c>
      <c r="I102" s="29">
        <v>940143</v>
      </c>
    </row>
    <row r="103" spans="1:9" ht="12.75" customHeight="1" x14ac:dyDescent="0.2">
      <c r="A103" s="296" t="s">
        <v>133</v>
      </c>
      <c r="B103" s="296"/>
      <c r="C103" s="296"/>
      <c r="D103" s="296"/>
      <c r="E103" s="296"/>
      <c r="F103" s="296"/>
      <c r="G103" s="13">
        <v>95</v>
      </c>
      <c r="H103" s="29">
        <v>19725986</v>
      </c>
      <c r="I103" s="29">
        <v>20273992</v>
      </c>
    </row>
    <row r="104" spans="1:9" ht="12.75" customHeight="1" x14ac:dyDescent="0.2">
      <c r="A104" s="296" t="s">
        <v>134</v>
      </c>
      <c r="B104" s="296"/>
      <c r="C104" s="296"/>
      <c r="D104" s="296"/>
      <c r="E104" s="296"/>
      <c r="F104" s="296"/>
      <c r="G104" s="13">
        <v>96</v>
      </c>
      <c r="H104" s="29">
        <v>8440</v>
      </c>
      <c r="I104" s="29">
        <v>247945</v>
      </c>
    </row>
    <row r="105" spans="1:9" ht="12.75" customHeight="1" x14ac:dyDescent="0.2">
      <c r="A105" s="298" t="s">
        <v>398</v>
      </c>
      <c r="B105" s="298"/>
      <c r="C105" s="298"/>
      <c r="D105" s="298"/>
      <c r="E105" s="298"/>
      <c r="F105" s="298"/>
      <c r="G105" s="14">
        <v>97</v>
      </c>
      <c r="H105" s="30">
        <f>SUM(H106:H116)</f>
        <v>38438350</v>
      </c>
      <c r="I105" s="30">
        <f>SUM(I106:I116)</f>
        <v>57599493</v>
      </c>
    </row>
    <row r="106" spans="1:9" ht="12.75" customHeight="1" x14ac:dyDescent="0.2">
      <c r="A106" s="296" t="s">
        <v>135</v>
      </c>
      <c r="B106" s="296"/>
      <c r="C106" s="296"/>
      <c r="D106" s="296"/>
      <c r="E106" s="296"/>
      <c r="F106" s="296"/>
      <c r="G106" s="13">
        <v>98</v>
      </c>
      <c r="H106" s="29">
        <v>0</v>
      </c>
      <c r="I106" s="29">
        <v>0</v>
      </c>
    </row>
    <row r="107" spans="1:9" ht="24.6" customHeight="1" x14ac:dyDescent="0.2">
      <c r="A107" s="296" t="s">
        <v>136</v>
      </c>
      <c r="B107" s="296"/>
      <c r="C107" s="296"/>
      <c r="D107" s="296"/>
      <c r="E107" s="296"/>
      <c r="F107" s="296"/>
      <c r="G107" s="13">
        <v>99</v>
      </c>
      <c r="H107" s="29">
        <v>0</v>
      </c>
      <c r="I107" s="29">
        <v>0</v>
      </c>
    </row>
    <row r="108" spans="1:9" ht="12.75" customHeight="1" x14ac:dyDescent="0.2">
      <c r="A108" s="296" t="s">
        <v>137</v>
      </c>
      <c r="B108" s="296"/>
      <c r="C108" s="296"/>
      <c r="D108" s="296"/>
      <c r="E108" s="296"/>
      <c r="F108" s="296"/>
      <c r="G108" s="13">
        <v>100</v>
      </c>
      <c r="H108" s="29">
        <v>0</v>
      </c>
      <c r="I108" s="29">
        <v>0</v>
      </c>
    </row>
    <row r="109" spans="1:9" ht="21.6" customHeight="1" x14ac:dyDescent="0.2">
      <c r="A109" s="296" t="s">
        <v>138</v>
      </c>
      <c r="B109" s="296"/>
      <c r="C109" s="296"/>
      <c r="D109" s="296"/>
      <c r="E109" s="296"/>
      <c r="F109" s="296"/>
      <c r="G109" s="13">
        <v>101</v>
      </c>
      <c r="H109" s="29">
        <v>0</v>
      </c>
      <c r="I109" s="29">
        <v>0</v>
      </c>
    </row>
    <row r="110" spans="1:9" ht="12.75" customHeight="1" x14ac:dyDescent="0.2">
      <c r="A110" s="296" t="s">
        <v>139</v>
      </c>
      <c r="B110" s="296"/>
      <c r="C110" s="296"/>
      <c r="D110" s="296"/>
      <c r="E110" s="296"/>
      <c r="F110" s="296"/>
      <c r="G110" s="13">
        <v>102</v>
      </c>
      <c r="H110" s="29">
        <v>0</v>
      </c>
      <c r="I110" s="29">
        <v>0</v>
      </c>
    </row>
    <row r="111" spans="1:9" ht="12.75" customHeight="1" x14ac:dyDescent="0.2">
      <c r="A111" s="296" t="s">
        <v>140</v>
      </c>
      <c r="B111" s="296"/>
      <c r="C111" s="296"/>
      <c r="D111" s="296"/>
      <c r="E111" s="296"/>
      <c r="F111" s="296"/>
      <c r="G111" s="13">
        <v>103</v>
      </c>
      <c r="H111" s="29">
        <v>23635118</v>
      </c>
      <c r="I111" s="29">
        <v>37900921</v>
      </c>
    </row>
    <row r="112" spans="1:9" ht="12.75" customHeight="1" x14ac:dyDescent="0.2">
      <c r="A112" s="296" t="s">
        <v>141</v>
      </c>
      <c r="B112" s="296"/>
      <c r="C112" s="296"/>
      <c r="D112" s="296"/>
      <c r="E112" s="296"/>
      <c r="F112" s="296"/>
      <c r="G112" s="13">
        <v>104</v>
      </c>
      <c r="H112" s="29">
        <v>0</v>
      </c>
      <c r="I112" s="29">
        <v>0</v>
      </c>
    </row>
    <row r="113" spans="1:9" ht="12.75" customHeight="1" x14ac:dyDescent="0.2">
      <c r="A113" s="296" t="s">
        <v>142</v>
      </c>
      <c r="B113" s="296"/>
      <c r="C113" s="296"/>
      <c r="D113" s="296"/>
      <c r="E113" s="296"/>
      <c r="F113" s="296"/>
      <c r="G113" s="13">
        <v>105</v>
      </c>
      <c r="H113" s="29">
        <v>0</v>
      </c>
      <c r="I113" s="29">
        <v>0</v>
      </c>
    </row>
    <row r="114" spans="1:9" ht="12.75" customHeight="1" x14ac:dyDescent="0.2">
      <c r="A114" s="296" t="s">
        <v>143</v>
      </c>
      <c r="B114" s="296"/>
      <c r="C114" s="296"/>
      <c r="D114" s="296"/>
      <c r="E114" s="296"/>
      <c r="F114" s="296"/>
      <c r="G114" s="13">
        <v>106</v>
      </c>
      <c r="H114" s="29">
        <v>1077676</v>
      </c>
      <c r="I114" s="29">
        <v>864131</v>
      </c>
    </row>
    <row r="115" spans="1:9" ht="12.75" customHeight="1" x14ac:dyDescent="0.2">
      <c r="A115" s="296" t="s">
        <v>144</v>
      </c>
      <c r="B115" s="296"/>
      <c r="C115" s="296"/>
      <c r="D115" s="296"/>
      <c r="E115" s="296"/>
      <c r="F115" s="296"/>
      <c r="G115" s="13">
        <v>107</v>
      </c>
      <c r="H115" s="29">
        <v>10205924</v>
      </c>
      <c r="I115" s="29">
        <v>15406327</v>
      </c>
    </row>
    <row r="116" spans="1:9" ht="12.75" customHeight="1" x14ac:dyDescent="0.2">
      <c r="A116" s="296" t="s">
        <v>145</v>
      </c>
      <c r="B116" s="296"/>
      <c r="C116" s="296"/>
      <c r="D116" s="296"/>
      <c r="E116" s="296"/>
      <c r="F116" s="296"/>
      <c r="G116" s="13">
        <v>108</v>
      </c>
      <c r="H116" s="29">
        <v>3519632</v>
      </c>
      <c r="I116" s="29">
        <v>3428114</v>
      </c>
    </row>
    <row r="117" spans="1:9" ht="12.75" customHeight="1" x14ac:dyDescent="0.2">
      <c r="A117" s="298" t="s">
        <v>399</v>
      </c>
      <c r="B117" s="298"/>
      <c r="C117" s="298"/>
      <c r="D117" s="298"/>
      <c r="E117" s="298"/>
      <c r="F117" s="298"/>
      <c r="G117" s="14">
        <v>109</v>
      </c>
      <c r="H117" s="30">
        <f>SUM(H118:H131)</f>
        <v>484124308</v>
      </c>
      <c r="I117" s="30">
        <f>SUM(I118:I131)</f>
        <v>530609593</v>
      </c>
    </row>
    <row r="118" spans="1:9" ht="12.75" customHeight="1" x14ac:dyDescent="0.2">
      <c r="A118" s="296" t="s">
        <v>146</v>
      </c>
      <c r="B118" s="296"/>
      <c r="C118" s="296"/>
      <c r="D118" s="296"/>
      <c r="E118" s="296"/>
      <c r="F118" s="296"/>
      <c r="G118" s="13">
        <v>110</v>
      </c>
      <c r="H118" s="29">
        <v>0</v>
      </c>
      <c r="I118" s="29">
        <v>0</v>
      </c>
    </row>
    <row r="119" spans="1:9" ht="22.15" customHeight="1" x14ac:dyDescent="0.2">
      <c r="A119" s="296" t="s">
        <v>147</v>
      </c>
      <c r="B119" s="296"/>
      <c r="C119" s="296"/>
      <c r="D119" s="296"/>
      <c r="E119" s="296"/>
      <c r="F119" s="296"/>
      <c r="G119" s="13">
        <v>111</v>
      </c>
      <c r="H119" s="29">
        <v>0</v>
      </c>
      <c r="I119" s="29">
        <v>0</v>
      </c>
    </row>
    <row r="120" spans="1:9" ht="12.75" customHeight="1" x14ac:dyDescent="0.2">
      <c r="A120" s="296" t="s">
        <v>148</v>
      </c>
      <c r="B120" s="296"/>
      <c r="C120" s="296"/>
      <c r="D120" s="296"/>
      <c r="E120" s="296"/>
      <c r="F120" s="296"/>
      <c r="G120" s="13">
        <v>112</v>
      </c>
      <c r="H120" s="29">
        <v>8239472</v>
      </c>
      <c r="I120" s="29">
        <v>7587586</v>
      </c>
    </row>
    <row r="121" spans="1:9" ht="23.45" customHeight="1" x14ac:dyDescent="0.2">
      <c r="A121" s="296" t="s">
        <v>149</v>
      </c>
      <c r="B121" s="296"/>
      <c r="C121" s="296"/>
      <c r="D121" s="296"/>
      <c r="E121" s="296"/>
      <c r="F121" s="296"/>
      <c r="G121" s="13">
        <v>113</v>
      </c>
      <c r="H121" s="29">
        <v>0</v>
      </c>
      <c r="I121" s="29">
        <v>0</v>
      </c>
    </row>
    <row r="122" spans="1:9" ht="12.75" customHeight="1" x14ac:dyDescent="0.2">
      <c r="A122" s="296" t="s">
        <v>150</v>
      </c>
      <c r="B122" s="296"/>
      <c r="C122" s="296"/>
      <c r="D122" s="296"/>
      <c r="E122" s="296"/>
      <c r="F122" s="296"/>
      <c r="G122" s="13">
        <v>114</v>
      </c>
      <c r="H122" s="29">
        <v>277957</v>
      </c>
      <c r="I122" s="29">
        <v>575927</v>
      </c>
    </row>
    <row r="123" spans="1:9" ht="12.75" customHeight="1" x14ac:dyDescent="0.2">
      <c r="A123" s="296" t="s">
        <v>151</v>
      </c>
      <c r="B123" s="296"/>
      <c r="C123" s="296"/>
      <c r="D123" s="296"/>
      <c r="E123" s="296"/>
      <c r="F123" s="296"/>
      <c r="G123" s="13">
        <v>115</v>
      </c>
      <c r="H123" s="29">
        <v>26591583</v>
      </c>
      <c r="I123" s="29">
        <v>28654904</v>
      </c>
    </row>
    <row r="124" spans="1:9" ht="12.75" customHeight="1" x14ac:dyDescent="0.2">
      <c r="A124" s="296" t="s">
        <v>152</v>
      </c>
      <c r="B124" s="296"/>
      <c r="C124" s="296"/>
      <c r="D124" s="296"/>
      <c r="E124" s="296"/>
      <c r="F124" s="296"/>
      <c r="G124" s="13">
        <v>116</v>
      </c>
      <c r="H124" s="29">
        <v>226062127</v>
      </c>
      <c r="I124" s="29">
        <v>274754364</v>
      </c>
    </row>
    <row r="125" spans="1:9" ht="12.75" customHeight="1" x14ac:dyDescent="0.2">
      <c r="A125" s="296" t="s">
        <v>153</v>
      </c>
      <c r="B125" s="296"/>
      <c r="C125" s="296"/>
      <c r="D125" s="296"/>
      <c r="E125" s="296"/>
      <c r="F125" s="296"/>
      <c r="G125" s="13">
        <v>117</v>
      </c>
      <c r="H125" s="29">
        <v>148964023</v>
      </c>
      <c r="I125" s="29">
        <v>119761678</v>
      </c>
    </row>
    <row r="126" spans="1:9" x14ac:dyDescent="0.2">
      <c r="A126" s="296" t="s">
        <v>154</v>
      </c>
      <c r="B126" s="296"/>
      <c r="C126" s="296"/>
      <c r="D126" s="296"/>
      <c r="E126" s="296"/>
      <c r="F126" s="296"/>
      <c r="G126" s="13">
        <v>118</v>
      </c>
      <c r="H126" s="29">
        <v>267731</v>
      </c>
      <c r="I126" s="29">
        <v>278441</v>
      </c>
    </row>
    <row r="127" spans="1:9" x14ac:dyDescent="0.2">
      <c r="A127" s="296" t="s">
        <v>155</v>
      </c>
      <c r="B127" s="296"/>
      <c r="C127" s="296"/>
      <c r="D127" s="296"/>
      <c r="E127" s="296"/>
      <c r="F127" s="296"/>
      <c r="G127" s="13">
        <v>119</v>
      </c>
      <c r="H127" s="29">
        <v>17185872</v>
      </c>
      <c r="I127" s="29">
        <v>21244897</v>
      </c>
    </row>
    <row r="128" spans="1:9" x14ac:dyDescent="0.2">
      <c r="A128" s="296" t="s">
        <v>156</v>
      </c>
      <c r="B128" s="296"/>
      <c r="C128" s="296"/>
      <c r="D128" s="296"/>
      <c r="E128" s="296"/>
      <c r="F128" s="296"/>
      <c r="G128" s="13">
        <v>120</v>
      </c>
      <c r="H128" s="29">
        <v>21691344</v>
      </c>
      <c r="I128" s="29">
        <v>38562479</v>
      </c>
    </row>
    <row r="129" spans="1:9" x14ac:dyDescent="0.2">
      <c r="A129" s="296" t="s">
        <v>157</v>
      </c>
      <c r="B129" s="296"/>
      <c r="C129" s="296"/>
      <c r="D129" s="296"/>
      <c r="E129" s="296"/>
      <c r="F129" s="296"/>
      <c r="G129" s="13">
        <v>121</v>
      </c>
      <c r="H129" s="29">
        <v>72217</v>
      </c>
      <c r="I129" s="29">
        <v>65970</v>
      </c>
    </row>
    <row r="130" spans="1:9" x14ac:dyDescent="0.2">
      <c r="A130" s="296" t="s">
        <v>158</v>
      </c>
      <c r="B130" s="296"/>
      <c r="C130" s="296"/>
      <c r="D130" s="296"/>
      <c r="E130" s="296"/>
      <c r="F130" s="296"/>
      <c r="G130" s="13">
        <v>122</v>
      </c>
      <c r="H130" s="29">
        <v>0</v>
      </c>
      <c r="I130" s="29">
        <v>0</v>
      </c>
    </row>
    <row r="131" spans="1:9" x14ac:dyDescent="0.2">
      <c r="A131" s="296" t="s">
        <v>159</v>
      </c>
      <c r="B131" s="296"/>
      <c r="C131" s="296"/>
      <c r="D131" s="296"/>
      <c r="E131" s="296"/>
      <c r="F131" s="296"/>
      <c r="G131" s="13">
        <v>123</v>
      </c>
      <c r="H131" s="29">
        <v>34771982</v>
      </c>
      <c r="I131" s="29">
        <v>39123347</v>
      </c>
    </row>
    <row r="132" spans="1:9" ht="22.15" customHeight="1" x14ac:dyDescent="0.2">
      <c r="A132" s="297" t="s">
        <v>160</v>
      </c>
      <c r="B132" s="297"/>
      <c r="C132" s="297"/>
      <c r="D132" s="297"/>
      <c r="E132" s="297"/>
      <c r="F132" s="297"/>
      <c r="G132" s="13">
        <v>124</v>
      </c>
      <c r="H132" s="29">
        <v>47074579</v>
      </c>
      <c r="I132" s="29">
        <v>54283133</v>
      </c>
    </row>
    <row r="133" spans="1:9" x14ac:dyDescent="0.2">
      <c r="A133" s="298" t="s">
        <v>400</v>
      </c>
      <c r="B133" s="298"/>
      <c r="C133" s="298"/>
      <c r="D133" s="298"/>
      <c r="E133" s="298"/>
      <c r="F133" s="298"/>
      <c r="G133" s="14">
        <v>125</v>
      </c>
      <c r="H133" s="30">
        <f>H75+H98+H105+H117+H132</f>
        <v>1247631630</v>
      </c>
      <c r="I133" s="30">
        <f>I75+I98+I105+I117+I132</f>
        <v>1459995057</v>
      </c>
    </row>
    <row r="134" spans="1:9" x14ac:dyDescent="0.2">
      <c r="A134" s="297" t="s">
        <v>161</v>
      </c>
      <c r="B134" s="297"/>
      <c r="C134" s="297"/>
      <c r="D134" s="297"/>
      <c r="E134" s="297"/>
      <c r="F134" s="297"/>
      <c r="G134" s="13">
        <v>126</v>
      </c>
      <c r="H134" s="29">
        <v>1232267421</v>
      </c>
      <c r="I134" s="29">
        <v>1423775052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Normal="100" zoomScaleSheetLayoutView="100" workbookViewId="0">
      <selection activeCell="G14" sqref="G1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333" t="s">
        <v>162</v>
      </c>
      <c r="B1" s="304"/>
      <c r="C1" s="304"/>
      <c r="D1" s="304"/>
      <c r="E1" s="304"/>
      <c r="F1" s="304"/>
      <c r="G1" s="304"/>
      <c r="H1" s="304"/>
      <c r="I1" s="304"/>
    </row>
    <row r="2" spans="1:11" x14ac:dyDescent="0.2">
      <c r="A2" s="332" t="s">
        <v>667</v>
      </c>
      <c r="B2" s="306"/>
      <c r="C2" s="306"/>
      <c r="D2" s="306"/>
      <c r="E2" s="306"/>
      <c r="F2" s="306"/>
      <c r="G2" s="306"/>
      <c r="H2" s="306"/>
      <c r="I2" s="306"/>
      <c r="J2" s="108"/>
      <c r="K2" s="108"/>
    </row>
    <row r="3" spans="1:11" x14ac:dyDescent="0.2">
      <c r="A3" s="337" t="s">
        <v>499</v>
      </c>
      <c r="B3" s="338"/>
      <c r="C3" s="338"/>
      <c r="D3" s="338"/>
      <c r="E3" s="338"/>
      <c r="F3" s="338"/>
      <c r="G3" s="338"/>
      <c r="H3" s="338"/>
      <c r="I3" s="338"/>
      <c r="J3" s="339"/>
      <c r="K3" s="339"/>
    </row>
    <row r="4" spans="1:11" x14ac:dyDescent="0.2">
      <c r="A4" s="340" t="s">
        <v>520</v>
      </c>
      <c r="B4" s="341"/>
      <c r="C4" s="341"/>
      <c r="D4" s="341"/>
      <c r="E4" s="341"/>
      <c r="F4" s="341"/>
      <c r="G4" s="341"/>
      <c r="H4" s="341"/>
      <c r="I4" s="341"/>
      <c r="J4" s="342"/>
      <c r="K4" s="342"/>
    </row>
    <row r="5" spans="1:11" ht="22.15" customHeight="1" x14ac:dyDescent="0.2">
      <c r="A5" s="334" t="s">
        <v>163</v>
      </c>
      <c r="B5" s="314"/>
      <c r="C5" s="314"/>
      <c r="D5" s="314"/>
      <c r="E5" s="314"/>
      <c r="F5" s="314"/>
      <c r="G5" s="334" t="s">
        <v>164</v>
      </c>
      <c r="H5" s="335" t="s">
        <v>165</v>
      </c>
      <c r="I5" s="336"/>
      <c r="J5" s="335" t="s">
        <v>166</v>
      </c>
      <c r="K5" s="336"/>
    </row>
    <row r="6" spans="1:11" x14ac:dyDescent="0.2">
      <c r="A6" s="314"/>
      <c r="B6" s="314"/>
      <c r="C6" s="314"/>
      <c r="D6" s="314"/>
      <c r="E6" s="314"/>
      <c r="F6" s="314"/>
      <c r="G6" s="314"/>
      <c r="H6" s="16" t="s">
        <v>167</v>
      </c>
      <c r="I6" s="16" t="s">
        <v>168</v>
      </c>
      <c r="J6" s="16" t="s">
        <v>169</v>
      </c>
      <c r="K6" s="16" t="s">
        <v>170</v>
      </c>
    </row>
    <row r="7" spans="1:11" x14ac:dyDescent="0.2">
      <c r="A7" s="343">
        <v>1</v>
      </c>
      <c r="B7" s="312"/>
      <c r="C7" s="312"/>
      <c r="D7" s="312"/>
      <c r="E7" s="312"/>
      <c r="F7" s="312"/>
      <c r="G7" s="15">
        <v>2</v>
      </c>
      <c r="H7" s="16">
        <v>3</v>
      </c>
      <c r="I7" s="16">
        <v>4</v>
      </c>
      <c r="J7" s="16">
        <v>5</v>
      </c>
      <c r="K7" s="16">
        <v>6</v>
      </c>
    </row>
    <row r="8" spans="1:11" x14ac:dyDescent="0.2">
      <c r="A8" s="326" t="s">
        <v>401</v>
      </c>
      <c r="B8" s="327"/>
      <c r="C8" s="327"/>
      <c r="D8" s="327"/>
      <c r="E8" s="327"/>
      <c r="F8" s="327"/>
      <c r="G8" s="14">
        <v>1</v>
      </c>
      <c r="H8" s="109">
        <f>SUM(H9:H13)</f>
        <v>745291638</v>
      </c>
      <c r="I8" s="109">
        <f>SUM(I9:I13)</f>
        <v>258967308</v>
      </c>
      <c r="J8" s="109">
        <f>SUM(J9:J13)</f>
        <v>925827603</v>
      </c>
      <c r="K8" s="109">
        <f>SUM(K9:K13)</f>
        <v>282523021</v>
      </c>
    </row>
    <row r="9" spans="1:11" x14ac:dyDescent="0.2">
      <c r="A9" s="296" t="s">
        <v>171</v>
      </c>
      <c r="B9" s="296"/>
      <c r="C9" s="296"/>
      <c r="D9" s="296"/>
      <c r="E9" s="296"/>
      <c r="F9" s="296"/>
      <c r="G9" s="13">
        <v>2</v>
      </c>
      <c r="H9" s="29">
        <v>0</v>
      </c>
      <c r="I9" s="29">
        <v>0</v>
      </c>
      <c r="J9" s="29">
        <v>0</v>
      </c>
      <c r="K9" s="29">
        <v>0</v>
      </c>
    </row>
    <row r="10" spans="1:11" x14ac:dyDescent="0.2">
      <c r="A10" s="296" t="s">
        <v>172</v>
      </c>
      <c r="B10" s="296"/>
      <c r="C10" s="296"/>
      <c r="D10" s="296"/>
      <c r="E10" s="296"/>
      <c r="F10" s="296"/>
      <c r="G10" s="13">
        <v>3</v>
      </c>
      <c r="H10" s="29">
        <v>734572852</v>
      </c>
      <c r="I10" s="29">
        <v>255880242</v>
      </c>
      <c r="J10" s="29">
        <v>914191302</v>
      </c>
      <c r="K10" s="29">
        <v>277441655</v>
      </c>
    </row>
    <row r="11" spans="1:11" x14ac:dyDescent="0.2">
      <c r="A11" s="296" t="s">
        <v>173</v>
      </c>
      <c r="B11" s="296"/>
      <c r="C11" s="296"/>
      <c r="D11" s="296"/>
      <c r="E11" s="296"/>
      <c r="F11" s="296"/>
      <c r="G11" s="13">
        <v>4</v>
      </c>
      <c r="H11" s="29">
        <v>0</v>
      </c>
      <c r="I11" s="29">
        <v>0</v>
      </c>
      <c r="J11" s="29">
        <v>0</v>
      </c>
      <c r="K11" s="29">
        <v>0</v>
      </c>
    </row>
    <row r="12" spans="1:11" x14ac:dyDescent="0.2">
      <c r="A12" s="296" t="s">
        <v>174</v>
      </c>
      <c r="B12" s="296"/>
      <c r="C12" s="296"/>
      <c r="D12" s="296"/>
      <c r="E12" s="296"/>
      <c r="F12" s="296"/>
      <c r="G12" s="13">
        <v>5</v>
      </c>
      <c r="H12" s="29">
        <v>0</v>
      </c>
      <c r="I12" s="29">
        <v>0</v>
      </c>
      <c r="J12" s="29">
        <v>0</v>
      </c>
      <c r="K12" s="29">
        <v>0</v>
      </c>
    </row>
    <row r="13" spans="1:11" x14ac:dyDescent="0.2">
      <c r="A13" s="296" t="s">
        <v>175</v>
      </c>
      <c r="B13" s="296"/>
      <c r="C13" s="296"/>
      <c r="D13" s="296"/>
      <c r="E13" s="296"/>
      <c r="F13" s="296"/>
      <c r="G13" s="13">
        <v>6</v>
      </c>
      <c r="H13" s="29">
        <v>10718786</v>
      </c>
      <c r="I13" s="29">
        <v>3087066</v>
      </c>
      <c r="J13" s="29">
        <v>11636301</v>
      </c>
      <c r="K13" s="29">
        <v>5081366</v>
      </c>
    </row>
    <row r="14" spans="1:11" ht="22.15" customHeight="1" x14ac:dyDescent="0.2">
      <c r="A14" s="326" t="s">
        <v>402</v>
      </c>
      <c r="B14" s="327"/>
      <c r="C14" s="327"/>
      <c r="D14" s="327"/>
      <c r="E14" s="327"/>
      <c r="F14" s="327"/>
      <c r="G14" s="14">
        <v>7</v>
      </c>
      <c r="H14" s="109">
        <f>H15+H16+H20+H24+H25+H26+H29+H36</f>
        <v>622496933</v>
      </c>
      <c r="I14" s="109">
        <f>I15+I16+I20+I24+I25+I26+I29+I36</f>
        <v>215584996</v>
      </c>
      <c r="J14" s="109">
        <f>J15+J16+J20+J24+J25+J26+J29+J36</f>
        <v>762982274</v>
      </c>
      <c r="K14" s="109">
        <f>K15+K16+K20+K24+K25+K26+K29+K36</f>
        <v>246217258</v>
      </c>
    </row>
    <row r="15" spans="1:11" x14ac:dyDescent="0.2">
      <c r="A15" s="296" t="s">
        <v>176</v>
      </c>
      <c r="B15" s="296"/>
      <c r="C15" s="296"/>
      <c r="D15" s="296"/>
      <c r="E15" s="296"/>
      <c r="F15" s="296"/>
      <c r="G15" s="13">
        <v>8</v>
      </c>
      <c r="H15" s="29">
        <v>649960</v>
      </c>
      <c r="I15" s="29">
        <v>8140792</v>
      </c>
      <c r="J15" s="29">
        <v>-15923474</v>
      </c>
      <c r="K15" s="29">
        <v>-12979560</v>
      </c>
    </row>
    <row r="16" spans="1:11" x14ac:dyDescent="0.2">
      <c r="A16" s="300" t="s">
        <v>403</v>
      </c>
      <c r="B16" s="300"/>
      <c r="C16" s="300"/>
      <c r="D16" s="300"/>
      <c r="E16" s="300"/>
      <c r="F16" s="300"/>
      <c r="G16" s="14">
        <v>9</v>
      </c>
      <c r="H16" s="109">
        <f>SUM(H17:H19)</f>
        <v>430213936</v>
      </c>
      <c r="I16" s="109">
        <f>SUM(I17:I19)</f>
        <v>139188037</v>
      </c>
      <c r="J16" s="109">
        <f>SUM(J17:J19)</f>
        <v>535574820</v>
      </c>
      <c r="K16" s="109">
        <f>SUM(K17:K19)</f>
        <v>171991513</v>
      </c>
    </row>
    <row r="17" spans="1:11" x14ac:dyDescent="0.2">
      <c r="A17" s="328" t="s">
        <v>177</v>
      </c>
      <c r="B17" s="328"/>
      <c r="C17" s="328"/>
      <c r="D17" s="328"/>
      <c r="E17" s="328"/>
      <c r="F17" s="328"/>
      <c r="G17" s="13">
        <v>10</v>
      </c>
      <c r="H17" s="29">
        <v>318408766</v>
      </c>
      <c r="I17" s="29">
        <v>98960093</v>
      </c>
      <c r="J17" s="29">
        <v>397026103</v>
      </c>
      <c r="K17" s="29">
        <v>124148790</v>
      </c>
    </row>
    <row r="18" spans="1:11" x14ac:dyDescent="0.2">
      <c r="A18" s="328" t="s">
        <v>178</v>
      </c>
      <c r="B18" s="328"/>
      <c r="C18" s="328"/>
      <c r="D18" s="328"/>
      <c r="E18" s="328"/>
      <c r="F18" s="328"/>
      <c r="G18" s="13">
        <v>11</v>
      </c>
      <c r="H18" s="29">
        <v>30185363</v>
      </c>
      <c r="I18" s="29">
        <v>10815160</v>
      </c>
      <c r="J18" s="29">
        <v>30717724</v>
      </c>
      <c r="K18" s="29">
        <v>8701742</v>
      </c>
    </row>
    <row r="19" spans="1:11" x14ac:dyDescent="0.2">
      <c r="A19" s="328" t="s">
        <v>179</v>
      </c>
      <c r="B19" s="328"/>
      <c r="C19" s="328"/>
      <c r="D19" s="328"/>
      <c r="E19" s="328"/>
      <c r="F19" s="328"/>
      <c r="G19" s="13">
        <v>12</v>
      </c>
      <c r="H19" s="29">
        <v>81619807</v>
      </c>
      <c r="I19" s="29">
        <v>29412784</v>
      </c>
      <c r="J19" s="29">
        <v>107830993</v>
      </c>
      <c r="K19" s="29">
        <v>39140981</v>
      </c>
    </row>
    <row r="20" spans="1:11" x14ac:dyDescent="0.2">
      <c r="A20" s="300" t="s">
        <v>404</v>
      </c>
      <c r="B20" s="300"/>
      <c r="C20" s="300"/>
      <c r="D20" s="300"/>
      <c r="E20" s="300"/>
      <c r="F20" s="300"/>
      <c r="G20" s="14">
        <v>13</v>
      </c>
      <c r="H20" s="109">
        <f>SUM(H21:H23)</f>
        <v>131234031</v>
      </c>
      <c r="I20" s="109">
        <f>SUM(I21:I23)</f>
        <v>46696942</v>
      </c>
      <c r="J20" s="109">
        <f>SUM(J21:J23)</f>
        <v>166428659</v>
      </c>
      <c r="K20" s="109">
        <f>SUM(K21:K23)</f>
        <v>58413139</v>
      </c>
    </row>
    <row r="21" spans="1:11" x14ac:dyDescent="0.2">
      <c r="A21" s="328" t="s">
        <v>180</v>
      </c>
      <c r="B21" s="328"/>
      <c r="C21" s="328"/>
      <c r="D21" s="328"/>
      <c r="E21" s="328"/>
      <c r="F21" s="328"/>
      <c r="G21" s="13">
        <v>14</v>
      </c>
      <c r="H21" s="29">
        <v>82893865</v>
      </c>
      <c r="I21" s="29">
        <v>29648871</v>
      </c>
      <c r="J21" s="29">
        <v>105980178</v>
      </c>
      <c r="K21" s="29">
        <v>37138718</v>
      </c>
    </row>
    <row r="22" spans="1:11" x14ac:dyDescent="0.2">
      <c r="A22" s="328" t="s">
        <v>181</v>
      </c>
      <c r="B22" s="328"/>
      <c r="C22" s="328"/>
      <c r="D22" s="328"/>
      <c r="E22" s="328"/>
      <c r="F22" s="328"/>
      <c r="G22" s="13">
        <v>15</v>
      </c>
      <c r="H22" s="29">
        <v>32500987</v>
      </c>
      <c r="I22" s="29">
        <v>11470267</v>
      </c>
      <c r="J22" s="29">
        <v>40340632</v>
      </c>
      <c r="K22" s="29">
        <v>14160493</v>
      </c>
    </row>
    <row r="23" spans="1:11" x14ac:dyDescent="0.2">
      <c r="A23" s="328" t="s">
        <v>182</v>
      </c>
      <c r="B23" s="328"/>
      <c r="C23" s="328"/>
      <c r="D23" s="328"/>
      <c r="E23" s="328"/>
      <c r="F23" s="328"/>
      <c r="G23" s="13">
        <v>16</v>
      </c>
      <c r="H23" s="29">
        <v>15839179</v>
      </c>
      <c r="I23" s="29">
        <v>5577804</v>
      </c>
      <c r="J23" s="29">
        <v>20107849</v>
      </c>
      <c r="K23" s="29">
        <v>7113928</v>
      </c>
    </row>
    <row r="24" spans="1:11" x14ac:dyDescent="0.2">
      <c r="A24" s="296" t="s">
        <v>183</v>
      </c>
      <c r="B24" s="296"/>
      <c r="C24" s="296"/>
      <c r="D24" s="296"/>
      <c r="E24" s="296"/>
      <c r="F24" s="296"/>
      <c r="G24" s="13">
        <v>17</v>
      </c>
      <c r="H24" s="29">
        <v>16746666</v>
      </c>
      <c r="I24" s="29">
        <v>5616798</v>
      </c>
      <c r="J24" s="29">
        <v>20646842</v>
      </c>
      <c r="K24" s="29">
        <v>7666970</v>
      </c>
    </row>
    <row r="25" spans="1:11" x14ac:dyDescent="0.2">
      <c r="A25" s="296" t="s">
        <v>184</v>
      </c>
      <c r="B25" s="296"/>
      <c r="C25" s="296"/>
      <c r="D25" s="296"/>
      <c r="E25" s="296"/>
      <c r="F25" s="296"/>
      <c r="G25" s="13">
        <v>18</v>
      </c>
      <c r="H25" s="29">
        <v>41040960</v>
      </c>
      <c r="I25" s="29">
        <v>14587976</v>
      </c>
      <c r="J25" s="29">
        <v>53282363</v>
      </c>
      <c r="K25" s="29">
        <v>18866107</v>
      </c>
    </row>
    <row r="26" spans="1:11" x14ac:dyDescent="0.2">
      <c r="A26" s="300" t="s">
        <v>405</v>
      </c>
      <c r="B26" s="300"/>
      <c r="C26" s="300"/>
      <c r="D26" s="300"/>
      <c r="E26" s="300"/>
      <c r="F26" s="300"/>
      <c r="G26" s="14">
        <v>19</v>
      </c>
      <c r="H26" s="109">
        <f>H27+H28</f>
        <v>1381619</v>
      </c>
      <c r="I26" s="109">
        <f>I27+I28</f>
        <v>1140676</v>
      </c>
      <c r="J26" s="109">
        <f>J27+J28</f>
        <v>796395</v>
      </c>
      <c r="K26" s="109">
        <f>K27+K28</f>
        <v>804702</v>
      </c>
    </row>
    <row r="27" spans="1:11" x14ac:dyDescent="0.2">
      <c r="A27" s="328" t="s">
        <v>185</v>
      </c>
      <c r="B27" s="328"/>
      <c r="C27" s="328"/>
      <c r="D27" s="328"/>
      <c r="E27" s="328"/>
      <c r="F27" s="328"/>
      <c r="G27" s="13">
        <v>20</v>
      </c>
      <c r="H27" s="29">
        <v>17100</v>
      </c>
      <c r="I27" s="29">
        <v>1411</v>
      </c>
      <c r="J27" s="29">
        <v>2183</v>
      </c>
      <c r="K27" s="29">
        <v>890</v>
      </c>
    </row>
    <row r="28" spans="1:11" x14ac:dyDescent="0.2">
      <c r="A28" s="328" t="s">
        <v>186</v>
      </c>
      <c r="B28" s="328"/>
      <c r="C28" s="328"/>
      <c r="D28" s="328"/>
      <c r="E28" s="328"/>
      <c r="F28" s="328"/>
      <c r="G28" s="13">
        <v>21</v>
      </c>
      <c r="H28" s="29">
        <v>1364519</v>
      </c>
      <c r="I28" s="29">
        <v>1139265</v>
      </c>
      <c r="J28" s="29">
        <v>794212</v>
      </c>
      <c r="K28" s="29">
        <v>803812</v>
      </c>
    </row>
    <row r="29" spans="1:11" x14ac:dyDescent="0.2">
      <c r="A29" s="300" t="s">
        <v>406</v>
      </c>
      <c r="B29" s="300"/>
      <c r="C29" s="300"/>
      <c r="D29" s="300"/>
      <c r="E29" s="300"/>
      <c r="F29" s="300"/>
      <c r="G29" s="14">
        <v>22</v>
      </c>
      <c r="H29" s="109">
        <f>SUM(H30:H35)</f>
        <v>0</v>
      </c>
      <c r="I29" s="109">
        <f>SUM(I30:I35)</f>
        <v>0</v>
      </c>
      <c r="J29" s="109">
        <f>SUM(J30:J35)</f>
        <v>-1319607</v>
      </c>
      <c r="K29" s="109">
        <f>SUM(K30:K35)</f>
        <v>-301939</v>
      </c>
    </row>
    <row r="30" spans="1:11" x14ac:dyDescent="0.2">
      <c r="A30" s="328" t="s">
        <v>187</v>
      </c>
      <c r="B30" s="328"/>
      <c r="C30" s="328"/>
      <c r="D30" s="328"/>
      <c r="E30" s="328"/>
      <c r="F30" s="328"/>
      <c r="G30" s="13">
        <v>23</v>
      </c>
      <c r="H30" s="29">
        <v>0</v>
      </c>
      <c r="I30" s="29">
        <v>0</v>
      </c>
      <c r="J30" s="29">
        <v>-382209</v>
      </c>
      <c r="K30" s="29">
        <v>-13696</v>
      </c>
    </row>
    <row r="31" spans="1:11" x14ac:dyDescent="0.2">
      <c r="A31" s="328" t="s">
        <v>188</v>
      </c>
      <c r="B31" s="328"/>
      <c r="C31" s="328"/>
      <c r="D31" s="328"/>
      <c r="E31" s="328"/>
      <c r="F31" s="328"/>
      <c r="G31" s="13">
        <v>24</v>
      </c>
      <c r="H31" s="29">
        <v>0</v>
      </c>
      <c r="I31" s="29">
        <v>0</v>
      </c>
      <c r="J31" s="29">
        <v>0</v>
      </c>
      <c r="K31" s="29">
        <v>0</v>
      </c>
    </row>
    <row r="32" spans="1:11" x14ac:dyDescent="0.2">
      <c r="A32" s="328" t="s">
        <v>189</v>
      </c>
      <c r="B32" s="328"/>
      <c r="C32" s="328"/>
      <c r="D32" s="328"/>
      <c r="E32" s="328"/>
      <c r="F32" s="328"/>
      <c r="G32" s="13">
        <v>25</v>
      </c>
      <c r="H32" s="29">
        <v>0</v>
      </c>
      <c r="I32" s="29">
        <v>0</v>
      </c>
      <c r="J32" s="29">
        <v>1713</v>
      </c>
      <c r="K32" s="29">
        <v>53</v>
      </c>
    </row>
    <row r="33" spans="1:11" x14ac:dyDescent="0.2">
      <c r="A33" s="328" t="s">
        <v>190</v>
      </c>
      <c r="B33" s="328"/>
      <c r="C33" s="328"/>
      <c r="D33" s="328"/>
      <c r="E33" s="328"/>
      <c r="F33" s="328"/>
      <c r="G33" s="13">
        <v>26</v>
      </c>
      <c r="H33" s="29">
        <v>0</v>
      </c>
      <c r="I33" s="29">
        <v>0</v>
      </c>
      <c r="J33" s="29">
        <v>0</v>
      </c>
      <c r="K33" s="29">
        <v>0</v>
      </c>
    </row>
    <row r="34" spans="1:11" x14ac:dyDescent="0.2">
      <c r="A34" s="328" t="s">
        <v>191</v>
      </c>
      <c r="B34" s="328"/>
      <c r="C34" s="328"/>
      <c r="D34" s="328"/>
      <c r="E34" s="328"/>
      <c r="F34" s="328"/>
      <c r="G34" s="13">
        <v>27</v>
      </c>
      <c r="H34" s="29">
        <v>0</v>
      </c>
      <c r="I34" s="29">
        <v>0</v>
      </c>
      <c r="J34" s="29">
        <v>14209</v>
      </c>
      <c r="K34" s="29">
        <v>-13681</v>
      </c>
    </row>
    <row r="35" spans="1:11" x14ac:dyDescent="0.2">
      <c r="A35" s="328" t="s">
        <v>192</v>
      </c>
      <c r="B35" s="328"/>
      <c r="C35" s="328"/>
      <c r="D35" s="328"/>
      <c r="E35" s="328"/>
      <c r="F35" s="328"/>
      <c r="G35" s="13">
        <v>28</v>
      </c>
      <c r="H35" s="29">
        <v>0</v>
      </c>
      <c r="I35" s="29">
        <v>0</v>
      </c>
      <c r="J35" s="29">
        <v>-953320</v>
      </c>
      <c r="K35" s="29">
        <v>-274615</v>
      </c>
    </row>
    <row r="36" spans="1:11" x14ac:dyDescent="0.2">
      <c r="A36" s="296" t="s">
        <v>193</v>
      </c>
      <c r="B36" s="296"/>
      <c r="C36" s="296"/>
      <c r="D36" s="296"/>
      <c r="E36" s="296"/>
      <c r="F36" s="296"/>
      <c r="G36" s="13">
        <v>29</v>
      </c>
      <c r="H36" s="29">
        <v>1229761</v>
      </c>
      <c r="I36" s="29">
        <v>213775</v>
      </c>
      <c r="J36" s="29">
        <v>3496276</v>
      </c>
      <c r="K36" s="29">
        <v>1756326</v>
      </c>
    </row>
    <row r="37" spans="1:11" x14ac:dyDescent="0.2">
      <c r="A37" s="326" t="s">
        <v>407</v>
      </c>
      <c r="B37" s="327"/>
      <c r="C37" s="327"/>
      <c r="D37" s="327"/>
      <c r="E37" s="327"/>
      <c r="F37" s="327"/>
      <c r="G37" s="14">
        <v>30</v>
      </c>
      <c r="H37" s="109">
        <f>SUM(H38:H47)</f>
        <v>3888628</v>
      </c>
      <c r="I37" s="109">
        <f>SUM(I38:I47)</f>
        <v>1252303</v>
      </c>
      <c r="J37" s="109">
        <f>SUM(J38:J47)</f>
        <v>3320551</v>
      </c>
      <c r="K37" s="109">
        <f>SUM(K38:K47)</f>
        <v>1173505</v>
      </c>
    </row>
    <row r="38" spans="1:11" ht="23.45" customHeight="1" x14ac:dyDescent="0.2">
      <c r="A38" s="296" t="s">
        <v>194</v>
      </c>
      <c r="B38" s="296"/>
      <c r="C38" s="296"/>
      <c r="D38" s="296"/>
      <c r="E38" s="296"/>
      <c r="F38" s="296"/>
      <c r="G38" s="13">
        <v>31</v>
      </c>
      <c r="H38" s="29">
        <v>0</v>
      </c>
      <c r="I38" s="29">
        <v>0</v>
      </c>
      <c r="J38" s="29">
        <v>0</v>
      </c>
      <c r="K38" s="29">
        <v>0</v>
      </c>
    </row>
    <row r="39" spans="1:11" ht="25.15" customHeight="1" x14ac:dyDescent="0.2">
      <c r="A39" s="296" t="s">
        <v>195</v>
      </c>
      <c r="B39" s="296"/>
      <c r="C39" s="296"/>
      <c r="D39" s="296"/>
      <c r="E39" s="296"/>
      <c r="F39" s="296"/>
      <c r="G39" s="13">
        <v>32</v>
      </c>
      <c r="H39" s="29">
        <v>0</v>
      </c>
      <c r="I39" s="29">
        <v>0</v>
      </c>
      <c r="J39" s="29">
        <v>0</v>
      </c>
      <c r="K39" s="29">
        <v>0</v>
      </c>
    </row>
    <row r="40" spans="1:11" ht="25.15" customHeight="1" x14ac:dyDescent="0.2">
      <c r="A40" s="296" t="s">
        <v>196</v>
      </c>
      <c r="B40" s="296"/>
      <c r="C40" s="296"/>
      <c r="D40" s="296"/>
      <c r="E40" s="296"/>
      <c r="F40" s="296"/>
      <c r="G40" s="13">
        <v>33</v>
      </c>
      <c r="H40" s="29">
        <v>0</v>
      </c>
      <c r="I40" s="29">
        <v>0</v>
      </c>
      <c r="J40" s="29">
        <v>0</v>
      </c>
      <c r="K40" s="29">
        <v>0</v>
      </c>
    </row>
    <row r="41" spans="1:11" ht="25.15" customHeight="1" x14ac:dyDescent="0.2">
      <c r="A41" s="296" t="s">
        <v>197</v>
      </c>
      <c r="B41" s="296"/>
      <c r="C41" s="296"/>
      <c r="D41" s="296"/>
      <c r="E41" s="296"/>
      <c r="F41" s="296"/>
      <c r="G41" s="13">
        <v>34</v>
      </c>
      <c r="H41" s="29">
        <v>0</v>
      </c>
      <c r="I41" s="29">
        <v>0</v>
      </c>
      <c r="J41" s="29">
        <v>0</v>
      </c>
      <c r="K41" s="29">
        <v>0</v>
      </c>
    </row>
    <row r="42" spans="1:11" ht="25.15" customHeight="1" x14ac:dyDescent="0.2">
      <c r="A42" s="296" t="s">
        <v>198</v>
      </c>
      <c r="B42" s="296"/>
      <c r="C42" s="296"/>
      <c r="D42" s="296"/>
      <c r="E42" s="296"/>
      <c r="F42" s="296"/>
      <c r="G42" s="13">
        <v>35</v>
      </c>
      <c r="H42" s="29">
        <v>0</v>
      </c>
      <c r="I42" s="29">
        <v>0</v>
      </c>
      <c r="J42" s="29">
        <v>0</v>
      </c>
      <c r="K42" s="29">
        <v>0</v>
      </c>
    </row>
    <row r="43" spans="1:11" x14ac:dyDescent="0.2">
      <c r="A43" s="296" t="s">
        <v>199</v>
      </c>
      <c r="B43" s="296"/>
      <c r="C43" s="296"/>
      <c r="D43" s="296"/>
      <c r="E43" s="296"/>
      <c r="F43" s="296"/>
      <c r="G43" s="13">
        <v>36</v>
      </c>
      <c r="H43" s="29">
        <v>171077</v>
      </c>
      <c r="I43" s="29">
        <v>129146</v>
      </c>
      <c r="J43" s="29">
        <v>239564</v>
      </c>
      <c r="K43" s="29">
        <v>65592</v>
      </c>
    </row>
    <row r="44" spans="1:11" x14ac:dyDescent="0.2">
      <c r="A44" s="296" t="s">
        <v>200</v>
      </c>
      <c r="B44" s="296"/>
      <c r="C44" s="296"/>
      <c r="D44" s="296"/>
      <c r="E44" s="296"/>
      <c r="F44" s="296"/>
      <c r="G44" s="13">
        <v>37</v>
      </c>
      <c r="H44" s="29">
        <v>3331339</v>
      </c>
      <c r="I44" s="29">
        <v>1015084</v>
      </c>
      <c r="J44" s="29">
        <v>2447738</v>
      </c>
      <c r="K44" s="29">
        <v>767647</v>
      </c>
    </row>
    <row r="45" spans="1:11" x14ac:dyDescent="0.2">
      <c r="A45" s="296" t="s">
        <v>201</v>
      </c>
      <c r="B45" s="296"/>
      <c r="C45" s="296"/>
      <c r="D45" s="296"/>
      <c r="E45" s="296"/>
      <c r="F45" s="296"/>
      <c r="G45" s="13">
        <v>38</v>
      </c>
      <c r="H45" s="29">
        <v>0</v>
      </c>
      <c r="I45" s="29">
        <v>0</v>
      </c>
      <c r="J45" s="29">
        <v>0</v>
      </c>
      <c r="K45" s="29">
        <v>0</v>
      </c>
    </row>
    <row r="46" spans="1:11" x14ac:dyDescent="0.2">
      <c r="A46" s="296" t="s">
        <v>202</v>
      </c>
      <c r="B46" s="296"/>
      <c r="C46" s="296"/>
      <c r="D46" s="296"/>
      <c r="E46" s="296"/>
      <c r="F46" s="296"/>
      <c r="G46" s="13">
        <v>39</v>
      </c>
      <c r="H46" s="29">
        <v>174899</v>
      </c>
      <c r="I46" s="29">
        <v>45928</v>
      </c>
      <c r="J46" s="29">
        <v>275644</v>
      </c>
      <c r="K46" s="29">
        <v>92971</v>
      </c>
    </row>
    <row r="47" spans="1:11" x14ac:dyDescent="0.2">
      <c r="A47" s="296" t="s">
        <v>203</v>
      </c>
      <c r="B47" s="296"/>
      <c r="C47" s="296"/>
      <c r="D47" s="296"/>
      <c r="E47" s="296"/>
      <c r="F47" s="296"/>
      <c r="G47" s="13">
        <v>40</v>
      </c>
      <c r="H47" s="29">
        <v>211313</v>
      </c>
      <c r="I47" s="29">
        <v>62145</v>
      </c>
      <c r="J47" s="29">
        <v>357605</v>
      </c>
      <c r="K47" s="29">
        <v>247295</v>
      </c>
    </row>
    <row r="48" spans="1:11" x14ac:dyDescent="0.2">
      <c r="A48" s="326" t="s">
        <v>408</v>
      </c>
      <c r="B48" s="327"/>
      <c r="C48" s="327"/>
      <c r="D48" s="327"/>
      <c r="E48" s="327"/>
      <c r="F48" s="327"/>
      <c r="G48" s="14">
        <v>41</v>
      </c>
      <c r="H48" s="109">
        <f>SUM(H49:H55)</f>
        <v>3983747</v>
      </c>
      <c r="I48" s="109">
        <f>SUM(I49:I55)</f>
        <v>1364056</v>
      </c>
      <c r="J48" s="109">
        <f>SUM(J49:J55)</f>
        <v>3898216</v>
      </c>
      <c r="K48" s="109">
        <f>SUM(K49:K55)</f>
        <v>1478883</v>
      </c>
    </row>
    <row r="49" spans="1:11" ht="25.15" customHeight="1" x14ac:dyDescent="0.2">
      <c r="A49" s="296" t="s">
        <v>204</v>
      </c>
      <c r="B49" s="296"/>
      <c r="C49" s="296"/>
      <c r="D49" s="296"/>
      <c r="E49" s="296"/>
      <c r="F49" s="296"/>
      <c r="G49" s="13">
        <v>42</v>
      </c>
      <c r="H49" s="29">
        <v>0</v>
      </c>
      <c r="I49" s="29">
        <v>0</v>
      </c>
      <c r="J49" s="29">
        <v>0</v>
      </c>
      <c r="K49" s="29">
        <v>0</v>
      </c>
    </row>
    <row r="50" spans="1:11" ht="24" customHeight="1" x14ac:dyDescent="0.2">
      <c r="A50" s="322" t="s">
        <v>205</v>
      </c>
      <c r="B50" s="322"/>
      <c r="C50" s="322"/>
      <c r="D50" s="322"/>
      <c r="E50" s="322"/>
      <c r="F50" s="322"/>
      <c r="G50" s="13">
        <v>43</v>
      </c>
      <c r="H50" s="29">
        <v>0</v>
      </c>
      <c r="I50" s="29">
        <v>0</v>
      </c>
      <c r="J50" s="29">
        <v>0</v>
      </c>
      <c r="K50" s="29">
        <v>0</v>
      </c>
    </row>
    <row r="51" spans="1:11" x14ac:dyDescent="0.2">
      <c r="A51" s="322" t="s">
        <v>206</v>
      </c>
      <c r="B51" s="322"/>
      <c r="C51" s="322"/>
      <c r="D51" s="322"/>
      <c r="E51" s="322"/>
      <c r="F51" s="322"/>
      <c r="G51" s="13">
        <v>44</v>
      </c>
      <c r="H51" s="29">
        <v>2925970</v>
      </c>
      <c r="I51" s="29">
        <v>875828</v>
      </c>
      <c r="J51" s="29">
        <v>1785360</v>
      </c>
      <c r="K51" s="29">
        <v>662640</v>
      </c>
    </row>
    <row r="52" spans="1:11" x14ac:dyDescent="0.2">
      <c r="A52" s="322" t="s">
        <v>207</v>
      </c>
      <c r="B52" s="322"/>
      <c r="C52" s="322"/>
      <c r="D52" s="322"/>
      <c r="E52" s="322"/>
      <c r="F52" s="322"/>
      <c r="G52" s="13">
        <v>45</v>
      </c>
      <c r="H52" s="29">
        <v>1001603</v>
      </c>
      <c r="I52" s="29">
        <v>438722</v>
      </c>
      <c r="J52" s="29">
        <v>827514</v>
      </c>
      <c r="K52" s="29">
        <v>-163601</v>
      </c>
    </row>
    <row r="53" spans="1:11" x14ac:dyDescent="0.2">
      <c r="A53" s="322" t="s">
        <v>208</v>
      </c>
      <c r="B53" s="322"/>
      <c r="C53" s="322"/>
      <c r="D53" s="322"/>
      <c r="E53" s="322"/>
      <c r="F53" s="322"/>
      <c r="G53" s="13">
        <v>46</v>
      </c>
      <c r="H53" s="29">
        <v>0</v>
      </c>
      <c r="I53" s="29">
        <v>0</v>
      </c>
      <c r="J53" s="29">
        <v>1043665</v>
      </c>
      <c r="K53" s="29">
        <v>908840</v>
      </c>
    </row>
    <row r="54" spans="1:11" x14ac:dyDescent="0.2">
      <c r="A54" s="322" t="s">
        <v>209</v>
      </c>
      <c r="B54" s="322"/>
      <c r="C54" s="322"/>
      <c r="D54" s="322"/>
      <c r="E54" s="322"/>
      <c r="F54" s="322"/>
      <c r="G54" s="13">
        <v>47</v>
      </c>
      <c r="H54" s="29">
        <v>0</v>
      </c>
      <c r="I54" s="29">
        <v>0</v>
      </c>
      <c r="J54" s="29">
        <v>0</v>
      </c>
      <c r="K54" s="29">
        <v>0</v>
      </c>
    </row>
    <row r="55" spans="1:11" x14ac:dyDescent="0.2">
      <c r="A55" s="322" t="s">
        <v>210</v>
      </c>
      <c r="B55" s="322"/>
      <c r="C55" s="322"/>
      <c r="D55" s="322"/>
      <c r="E55" s="322"/>
      <c r="F55" s="322"/>
      <c r="G55" s="13">
        <v>48</v>
      </c>
      <c r="H55" s="29">
        <v>56174</v>
      </c>
      <c r="I55" s="29">
        <v>49506</v>
      </c>
      <c r="J55" s="29">
        <v>241677</v>
      </c>
      <c r="K55" s="29">
        <v>71004</v>
      </c>
    </row>
    <row r="56" spans="1:11" ht="22.15" customHeight="1" x14ac:dyDescent="0.2">
      <c r="A56" s="331" t="s">
        <v>211</v>
      </c>
      <c r="B56" s="331"/>
      <c r="C56" s="331"/>
      <c r="D56" s="331"/>
      <c r="E56" s="331"/>
      <c r="F56" s="331"/>
      <c r="G56" s="13">
        <v>49</v>
      </c>
      <c r="H56" s="29">
        <v>17605120</v>
      </c>
      <c r="I56" s="29">
        <v>9231148</v>
      </c>
      <c r="J56" s="29">
        <v>31409000</v>
      </c>
      <c r="K56" s="29">
        <v>8535094</v>
      </c>
    </row>
    <row r="57" spans="1:11" x14ac:dyDescent="0.2">
      <c r="A57" s="331" t="s">
        <v>212</v>
      </c>
      <c r="B57" s="331"/>
      <c r="C57" s="331"/>
      <c r="D57" s="331"/>
      <c r="E57" s="331"/>
      <c r="F57" s="331"/>
      <c r="G57" s="13">
        <v>50</v>
      </c>
      <c r="H57" s="29">
        <v>852810</v>
      </c>
      <c r="I57" s="29">
        <v>298208</v>
      </c>
      <c r="J57" s="29">
        <v>814119</v>
      </c>
      <c r="K57" s="29">
        <v>322789</v>
      </c>
    </row>
    <row r="58" spans="1:11" ht="24.6" customHeight="1" x14ac:dyDescent="0.2">
      <c r="A58" s="331" t="s">
        <v>213</v>
      </c>
      <c r="B58" s="331"/>
      <c r="C58" s="331"/>
      <c r="D58" s="331"/>
      <c r="E58" s="331"/>
      <c r="F58" s="331"/>
      <c r="G58" s="13">
        <v>51</v>
      </c>
      <c r="H58" s="29">
        <v>0</v>
      </c>
      <c r="I58" s="29">
        <v>0</v>
      </c>
      <c r="J58" s="29">
        <v>0</v>
      </c>
      <c r="K58" s="29">
        <v>0</v>
      </c>
    </row>
    <row r="59" spans="1:11" x14ac:dyDescent="0.2">
      <c r="A59" s="331" t="s">
        <v>214</v>
      </c>
      <c r="B59" s="331"/>
      <c r="C59" s="331"/>
      <c r="D59" s="331"/>
      <c r="E59" s="331"/>
      <c r="F59" s="331"/>
      <c r="G59" s="13">
        <v>52</v>
      </c>
      <c r="H59" s="29">
        <v>7363</v>
      </c>
      <c r="I59" s="29">
        <v>0</v>
      </c>
      <c r="J59" s="29">
        <v>28453</v>
      </c>
      <c r="K59" s="29">
        <v>9460</v>
      </c>
    </row>
    <row r="60" spans="1:11" x14ac:dyDescent="0.2">
      <c r="A60" s="326" t="s">
        <v>409</v>
      </c>
      <c r="B60" s="327"/>
      <c r="C60" s="327"/>
      <c r="D60" s="327"/>
      <c r="E60" s="327"/>
      <c r="F60" s="327"/>
      <c r="G60" s="14">
        <v>53</v>
      </c>
      <c r="H60" s="109">
        <f>H8+H37+H56+H57</f>
        <v>767638196</v>
      </c>
      <c r="I60" s="109">
        <f t="shared" ref="I60:K60" si="0">I8+I37+I56+I57</f>
        <v>269748967</v>
      </c>
      <c r="J60" s="109">
        <f t="shared" si="0"/>
        <v>961371273</v>
      </c>
      <c r="K60" s="109">
        <f t="shared" si="0"/>
        <v>292554409</v>
      </c>
    </row>
    <row r="61" spans="1:11" x14ac:dyDescent="0.2">
      <c r="A61" s="326" t="s">
        <v>410</v>
      </c>
      <c r="B61" s="327"/>
      <c r="C61" s="327"/>
      <c r="D61" s="327"/>
      <c r="E61" s="327"/>
      <c r="F61" s="327"/>
      <c r="G61" s="14">
        <v>54</v>
      </c>
      <c r="H61" s="109">
        <f>H14+H48+H58+H59</f>
        <v>626488043</v>
      </c>
      <c r="I61" s="109">
        <f t="shared" ref="I61:K61" si="1">I14+I48+I58+I59</f>
        <v>216949052</v>
      </c>
      <c r="J61" s="109">
        <f t="shared" si="1"/>
        <v>766908943</v>
      </c>
      <c r="K61" s="109">
        <f t="shared" si="1"/>
        <v>247705601</v>
      </c>
    </row>
    <row r="62" spans="1:11" x14ac:dyDescent="0.2">
      <c r="A62" s="326" t="s">
        <v>411</v>
      </c>
      <c r="B62" s="327"/>
      <c r="C62" s="327"/>
      <c r="D62" s="327"/>
      <c r="E62" s="327"/>
      <c r="F62" s="327"/>
      <c r="G62" s="14">
        <v>55</v>
      </c>
      <c r="H62" s="109">
        <f>H60-H61</f>
        <v>141150153</v>
      </c>
      <c r="I62" s="109">
        <f t="shared" ref="I62:K62" si="2">I60-I61</f>
        <v>52799915</v>
      </c>
      <c r="J62" s="109">
        <f t="shared" si="2"/>
        <v>194462330</v>
      </c>
      <c r="K62" s="109">
        <f t="shared" si="2"/>
        <v>44848808</v>
      </c>
    </row>
    <row r="63" spans="1:11" x14ac:dyDescent="0.2">
      <c r="A63" s="325" t="s">
        <v>413</v>
      </c>
      <c r="B63" s="325"/>
      <c r="C63" s="325"/>
      <c r="D63" s="325"/>
      <c r="E63" s="325"/>
      <c r="F63" s="325"/>
      <c r="G63" s="14">
        <v>56</v>
      </c>
      <c r="H63" s="109">
        <f>+IF((H60-H61)&gt;0,(H60-H61),0)</f>
        <v>141150153</v>
      </c>
      <c r="I63" s="109">
        <f t="shared" ref="I63:K63" si="3">+IF((I60-I61)&gt;0,(I60-I61),0)</f>
        <v>52799915</v>
      </c>
      <c r="J63" s="109">
        <f t="shared" si="3"/>
        <v>194462330</v>
      </c>
      <c r="K63" s="109">
        <f t="shared" si="3"/>
        <v>44848808</v>
      </c>
    </row>
    <row r="64" spans="1:11" x14ac:dyDescent="0.2">
      <c r="A64" s="325" t="s">
        <v>412</v>
      </c>
      <c r="B64" s="325"/>
      <c r="C64" s="325"/>
      <c r="D64" s="325"/>
      <c r="E64" s="325"/>
      <c r="F64" s="325"/>
      <c r="G64" s="14">
        <v>57</v>
      </c>
      <c r="H64" s="109">
        <f>+IF((H60-H61)&lt;0,(H60-H61),0)</f>
        <v>0</v>
      </c>
      <c r="I64" s="109">
        <f t="shared" ref="I64:K64" si="4">+IF((I60-I61)&lt;0,(I60-I61),0)</f>
        <v>0</v>
      </c>
      <c r="J64" s="109">
        <f t="shared" si="4"/>
        <v>0</v>
      </c>
      <c r="K64" s="109">
        <f t="shared" si="4"/>
        <v>0</v>
      </c>
    </row>
    <row r="65" spans="1:11" x14ac:dyDescent="0.2">
      <c r="A65" s="331" t="s">
        <v>215</v>
      </c>
      <c r="B65" s="331"/>
      <c r="C65" s="331"/>
      <c r="D65" s="331"/>
      <c r="E65" s="331"/>
      <c r="F65" s="331"/>
      <c r="G65" s="13">
        <v>58</v>
      </c>
      <c r="H65" s="29">
        <v>24545674</v>
      </c>
      <c r="I65" s="29">
        <v>9987873</v>
      </c>
      <c r="J65" s="29">
        <v>26888541</v>
      </c>
      <c r="K65" s="29">
        <v>6517378</v>
      </c>
    </row>
    <row r="66" spans="1:11" x14ac:dyDescent="0.2">
      <c r="A66" s="326" t="s">
        <v>414</v>
      </c>
      <c r="B66" s="327"/>
      <c r="C66" s="327"/>
      <c r="D66" s="327"/>
      <c r="E66" s="327"/>
      <c r="F66" s="327"/>
      <c r="G66" s="14">
        <v>59</v>
      </c>
      <c r="H66" s="109">
        <f>H62-H65</f>
        <v>116604479</v>
      </c>
      <c r="I66" s="109">
        <f t="shared" ref="I66:K66" si="5">I62-I65</f>
        <v>42812042</v>
      </c>
      <c r="J66" s="109">
        <f t="shared" si="5"/>
        <v>167573789</v>
      </c>
      <c r="K66" s="109">
        <f t="shared" si="5"/>
        <v>38331430</v>
      </c>
    </row>
    <row r="67" spans="1:11" x14ac:dyDescent="0.2">
      <c r="A67" s="325" t="s">
        <v>415</v>
      </c>
      <c r="B67" s="325"/>
      <c r="C67" s="325"/>
      <c r="D67" s="325"/>
      <c r="E67" s="325"/>
      <c r="F67" s="325"/>
      <c r="G67" s="14">
        <v>60</v>
      </c>
      <c r="H67" s="109">
        <f>+IF((H62-H65)&gt;0,(H62-H65),0)</f>
        <v>116604479</v>
      </c>
      <c r="I67" s="109">
        <f t="shared" ref="I67:K67" si="6">+IF((I62-I65)&gt;0,(I62-I65),0)</f>
        <v>42812042</v>
      </c>
      <c r="J67" s="109">
        <f t="shared" si="6"/>
        <v>167573789</v>
      </c>
      <c r="K67" s="109">
        <f t="shared" si="6"/>
        <v>38331430</v>
      </c>
    </row>
    <row r="68" spans="1:11" x14ac:dyDescent="0.2">
      <c r="A68" s="325" t="s">
        <v>416</v>
      </c>
      <c r="B68" s="325"/>
      <c r="C68" s="325"/>
      <c r="D68" s="325"/>
      <c r="E68" s="325"/>
      <c r="F68" s="325"/>
      <c r="G68" s="14">
        <v>61</v>
      </c>
      <c r="H68" s="109">
        <f>+IF((H62-H65)&lt;0,(H62-H65),0)</f>
        <v>0</v>
      </c>
      <c r="I68" s="109">
        <f t="shared" ref="I68:K68" si="7">+IF((I62-I65)&lt;0,(I62-I65),0)</f>
        <v>0</v>
      </c>
      <c r="J68" s="109">
        <f t="shared" si="7"/>
        <v>0</v>
      </c>
      <c r="K68" s="109">
        <f t="shared" si="7"/>
        <v>0</v>
      </c>
    </row>
    <row r="69" spans="1:11" x14ac:dyDescent="0.2">
      <c r="A69" s="301" t="s">
        <v>216</v>
      </c>
      <c r="B69" s="301"/>
      <c r="C69" s="301"/>
      <c r="D69" s="301"/>
      <c r="E69" s="301"/>
      <c r="F69" s="301"/>
      <c r="G69" s="323"/>
      <c r="H69" s="323"/>
      <c r="I69" s="323"/>
      <c r="J69" s="324"/>
      <c r="K69" s="324"/>
    </row>
    <row r="70" spans="1:11" ht="22.15" customHeight="1" x14ac:dyDescent="0.2">
      <c r="A70" s="326" t="s">
        <v>417</v>
      </c>
      <c r="B70" s="327"/>
      <c r="C70" s="327"/>
      <c r="D70" s="327"/>
      <c r="E70" s="327"/>
      <c r="F70" s="327"/>
      <c r="G70" s="14">
        <v>62</v>
      </c>
      <c r="H70" s="109">
        <f>H71-H72</f>
        <v>0</v>
      </c>
      <c r="I70" s="109">
        <f>I71-I72</f>
        <v>0</v>
      </c>
      <c r="J70" s="109">
        <f>J71-J72</f>
        <v>0</v>
      </c>
      <c r="K70" s="109">
        <f>K71-K72</f>
        <v>0</v>
      </c>
    </row>
    <row r="71" spans="1:11" x14ac:dyDescent="0.2">
      <c r="A71" s="322" t="s">
        <v>217</v>
      </c>
      <c r="B71" s="322"/>
      <c r="C71" s="322"/>
      <c r="D71" s="322"/>
      <c r="E71" s="322"/>
      <c r="F71" s="322"/>
      <c r="G71" s="13">
        <v>63</v>
      </c>
      <c r="H71" s="29">
        <v>0</v>
      </c>
      <c r="I71" s="29">
        <v>0</v>
      </c>
      <c r="J71" s="29">
        <v>0</v>
      </c>
      <c r="K71" s="29">
        <v>0</v>
      </c>
    </row>
    <row r="72" spans="1:11" x14ac:dyDescent="0.2">
      <c r="A72" s="322" t="s">
        <v>218</v>
      </c>
      <c r="B72" s="322"/>
      <c r="C72" s="322"/>
      <c r="D72" s="322"/>
      <c r="E72" s="322"/>
      <c r="F72" s="322"/>
      <c r="G72" s="13">
        <v>64</v>
      </c>
      <c r="H72" s="29">
        <v>0</v>
      </c>
      <c r="I72" s="29">
        <v>0</v>
      </c>
      <c r="J72" s="29">
        <v>0</v>
      </c>
      <c r="K72" s="29">
        <v>0</v>
      </c>
    </row>
    <row r="73" spans="1:11" x14ac:dyDescent="0.2">
      <c r="A73" s="331" t="s">
        <v>219</v>
      </c>
      <c r="B73" s="331"/>
      <c r="C73" s="331"/>
      <c r="D73" s="331"/>
      <c r="E73" s="331"/>
      <c r="F73" s="331"/>
      <c r="G73" s="13">
        <v>65</v>
      </c>
      <c r="H73" s="29">
        <v>0</v>
      </c>
      <c r="I73" s="29">
        <v>0</v>
      </c>
      <c r="J73" s="29">
        <v>0</v>
      </c>
      <c r="K73" s="29">
        <v>0</v>
      </c>
    </row>
    <row r="74" spans="1:11" x14ac:dyDescent="0.2">
      <c r="A74" s="325" t="s">
        <v>418</v>
      </c>
      <c r="B74" s="325"/>
      <c r="C74" s="325"/>
      <c r="D74" s="325"/>
      <c r="E74" s="325"/>
      <c r="F74" s="325"/>
      <c r="G74" s="14">
        <v>66</v>
      </c>
      <c r="H74" s="110">
        <v>0</v>
      </c>
      <c r="I74" s="110">
        <v>0</v>
      </c>
      <c r="J74" s="110">
        <v>0</v>
      </c>
      <c r="K74" s="110">
        <v>0</v>
      </c>
    </row>
    <row r="75" spans="1:11" x14ac:dyDescent="0.2">
      <c r="A75" s="325" t="s">
        <v>419</v>
      </c>
      <c r="B75" s="325"/>
      <c r="C75" s="325"/>
      <c r="D75" s="325"/>
      <c r="E75" s="325"/>
      <c r="F75" s="325"/>
      <c r="G75" s="14">
        <v>67</v>
      </c>
      <c r="H75" s="110">
        <v>0</v>
      </c>
      <c r="I75" s="110">
        <v>0</v>
      </c>
      <c r="J75" s="110">
        <v>0</v>
      </c>
      <c r="K75" s="110">
        <v>0</v>
      </c>
    </row>
    <row r="76" spans="1:11" x14ac:dyDescent="0.2">
      <c r="A76" s="301" t="s">
        <v>220</v>
      </c>
      <c r="B76" s="301"/>
      <c r="C76" s="301"/>
      <c r="D76" s="301"/>
      <c r="E76" s="301"/>
      <c r="F76" s="301"/>
      <c r="G76" s="323"/>
      <c r="H76" s="323"/>
      <c r="I76" s="323"/>
      <c r="J76" s="324"/>
      <c r="K76" s="324"/>
    </row>
    <row r="77" spans="1:11" x14ac:dyDescent="0.2">
      <c r="A77" s="326" t="s">
        <v>420</v>
      </c>
      <c r="B77" s="327"/>
      <c r="C77" s="327"/>
      <c r="D77" s="327"/>
      <c r="E77" s="327"/>
      <c r="F77" s="327"/>
      <c r="G77" s="14">
        <v>68</v>
      </c>
      <c r="H77" s="110">
        <v>0</v>
      </c>
      <c r="I77" s="110">
        <v>0</v>
      </c>
      <c r="J77" s="110">
        <v>0</v>
      </c>
      <c r="K77" s="110">
        <v>0</v>
      </c>
    </row>
    <row r="78" spans="1:11" x14ac:dyDescent="0.2">
      <c r="A78" s="322" t="s">
        <v>421</v>
      </c>
      <c r="B78" s="322"/>
      <c r="C78" s="322"/>
      <c r="D78" s="322"/>
      <c r="E78" s="322"/>
      <c r="F78" s="322"/>
      <c r="G78" s="105">
        <v>69</v>
      </c>
      <c r="H78" s="33">
        <v>0</v>
      </c>
      <c r="I78" s="33">
        <v>0</v>
      </c>
      <c r="J78" s="33">
        <v>0</v>
      </c>
      <c r="K78" s="33">
        <v>0</v>
      </c>
    </row>
    <row r="79" spans="1:11" x14ac:dyDescent="0.2">
      <c r="A79" s="322" t="s">
        <v>422</v>
      </c>
      <c r="B79" s="322"/>
      <c r="C79" s="322"/>
      <c r="D79" s="322"/>
      <c r="E79" s="322"/>
      <c r="F79" s="322"/>
      <c r="G79" s="105">
        <v>70</v>
      </c>
      <c r="H79" s="33">
        <v>0</v>
      </c>
      <c r="I79" s="33">
        <v>0</v>
      </c>
      <c r="J79" s="33">
        <v>0</v>
      </c>
      <c r="K79" s="33">
        <v>0</v>
      </c>
    </row>
    <row r="80" spans="1:11" x14ac:dyDescent="0.2">
      <c r="A80" s="326" t="s">
        <v>423</v>
      </c>
      <c r="B80" s="327"/>
      <c r="C80" s="327"/>
      <c r="D80" s="327"/>
      <c r="E80" s="327"/>
      <c r="F80" s="327"/>
      <c r="G80" s="14">
        <v>71</v>
      </c>
      <c r="H80" s="110">
        <v>0</v>
      </c>
      <c r="I80" s="110">
        <v>0</v>
      </c>
      <c r="J80" s="110">
        <v>0</v>
      </c>
      <c r="K80" s="110">
        <v>0</v>
      </c>
    </row>
    <row r="81" spans="1:11" x14ac:dyDescent="0.2">
      <c r="A81" s="326" t="s">
        <v>424</v>
      </c>
      <c r="B81" s="327"/>
      <c r="C81" s="327"/>
      <c r="D81" s="327"/>
      <c r="E81" s="327"/>
      <c r="F81" s="327"/>
      <c r="G81" s="14">
        <v>72</v>
      </c>
      <c r="H81" s="110">
        <v>0</v>
      </c>
      <c r="I81" s="110">
        <v>0</v>
      </c>
      <c r="J81" s="110">
        <v>0</v>
      </c>
      <c r="K81" s="110">
        <v>0</v>
      </c>
    </row>
    <row r="82" spans="1:11" x14ac:dyDescent="0.2">
      <c r="A82" s="325" t="s">
        <v>425</v>
      </c>
      <c r="B82" s="325"/>
      <c r="C82" s="325"/>
      <c r="D82" s="325"/>
      <c r="E82" s="325"/>
      <c r="F82" s="325"/>
      <c r="G82" s="14">
        <v>73</v>
      </c>
      <c r="H82" s="110">
        <v>0</v>
      </c>
      <c r="I82" s="110">
        <v>0</v>
      </c>
      <c r="J82" s="110">
        <v>0</v>
      </c>
      <c r="K82" s="110">
        <v>0</v>
      </c>
    </row>
    <row r="83" spans="1:11" x14ac:dyDescent="0.2">
      <c r="A83" s="325" t="s">
        <v>426</v>
      </c>
      <c r="B83" s="325"/>
      <c r="C83" s="325"/>
      <c r="D83" s="325"/>
      <c r="E83" s="325"/>
      <c r="F83" s="325"/>
      <c r="G83" s="14">
        <v>74</v>
      </c>
      <c r="H83" s="110">
        <v>0</v>
      </c>
      <c r="I83" s="110">
        <v>0</v>
      </c>
      <c r="J83" s="110">
        <v>0</v>
      </c>
      <c r="K83" s="110">
        <v>0</v>
      </c>
    </row>
    <row r="84" spans="1:11" x14ac:dyDescent="0.2">
      <c r="A84" s="301" t="s">
        <v>221</v>
      </c>
      <c r="B84" s="301"/>
      <c r="C84" s="301"/>
      <c r="D84" s="301"/>
      <c r="E84" s="301"/>
      <c r="F84" s="301"/>
      <c r="G84" s="323"/>
      <c r="H84" s="323"/>
      <c r="I84" s="323"/>
      <c r="J84" s="324"/>
      <c r="K84" s="324"/>
    </row>
    <row r="85" spans="1:11" x14ac:dyDescent="0.2">
      <c r="A85" s="316" t="s">
        <v>427</v>
      </c>
      <c r="B85" s="317"/>
      <c r="C85" s="317"/>
      <c r="D85" s="317"/>
      <c r="E85" s="317"/>
      <c r="F85" s="317"/>
      <c r="G85" s="14">
        <v>75</v>
      </c>
      <c r="H85" s="111">
        <f>H86+H87</f>
        <v>116604479</v>
      </c>
      <c r="I85" s="111">
        <f>I86+I87</f>
        <v>42812042</v>
      </c>
      <c r="J85" s="111">
        <f>J86+J87</f>
        <v>167573789</v>
      </c>
      <c r="K85" s="111">
        <f>K86+K87</f>
        <v>38331430</v>
      </c>
    </row>
    <row r="86" spans="1:11" x14ac:dyDescent="0.2">
      <c r="A86" s="318" t="s">
        <v>222</v>
      </c>
      <c r="B86" s="318"/>
      <c r="C86" s="318"/>
      <c r="D86" s="318"/>
      <c r="E86" s="318"/>
      <c r="F86" s="318"/>
      <c r="G86" s="13">
        <v>76</v>
      </c>
      <c r="H86" s="34">
        <v>68924378</v>
      </c>
      <c r="I86" s="34">
        <v>27559691</v>
      </c>
      <c r="J86" s="34">
        <v>110867143</v>
      </c>
      <c r="K86" s="34">
        <v>24488640</v>
      </c>
    </row>
    <row r="87" spans="1:11" x14ac:dyDescent="0.2">
      <c r="A87" s="318" t="s">
        <v>223</v>
      </c>
      <c r="B87" s="318"/>
      <c r="C87" s="318"/>
      <c r="D87" s="318"/>
      <c r="E87" s="318"/>
      <c r="F87" s="318"/>
      <c r="G87" s="13">
        <v>77</v>
      </c>
      <c r="H87" s="34">
        <v>47680101</v>
      </c>
      <c r="I87" s="34">
        <v>15252351</v>
      </c>
      <c r="J87" s="34">
        <v>56706646</v>
      </c>
      <c r="K87" s="34">
        <v>13842790</v>
      </c>
    </row>
    <row r="88" spans="1:11" x14ac:dyDescent="0.2">
      <c r="A88" s="329" t="s">
        <v>224</v>
      </c>
      <c r="B88" s="329"/>
      <c r="C88" s="329"/>
      <c r="D88" s="329"/>
      <c r="E88" s="329"/>
      <c r="F88" s="329"/>
      <c r="G88" s="330"/>
      <c r="H88" s="330"/>
      <c r="I88" s="330"/>
      <c r="J88" s="324"/>
      <c r="K88" s="324"/>
    </row>
    <row r="89" spans="1:11" x14ac:dyDescent="0.2">
      <c r="A89" s="297" t="s">
        <v>225</v>
      </c>
      <c r="B89" s="297"/>
      <c r="C89" s="297"/>
      <c r="D89" s="297"/>
      <c r="E89" s="297"/>
      <c r="F89" s="297"/>
      <c r="G89" s="13">
        <v>78</v>
      </c>
      <c r="H89" s="34">
        <v>116604479</v>
      </c>
      <c r="I89" s="34">
        <v>42812042</v>
      </c>
      <c r="J89" s="34">
        <v>167573789</v>
      </c>
      <c r="K89" s="34">
        <v>38331430</v>
      </c>
    </row>
    <row r="90" spans="1:11" ht="24" customHeight="1" x14ac:dyDescent="0.2">
      <c r="A90" s="298" t="s">
        <v>428</v>
      </c>
      <c r="B90" s="298"/>
      <c r="C90" s="298"/>
      <c r="D90" s="298"/>
      <c r="E90" s="298"/>
      <c r="F90" s="298"/>
      <c r="G90" s="14">
        <v>79</v>
      </c>
      <c r="H90" s="111">
        <f>H91+H98</f>
        <v>192051</v>
      </c>
      <c r="I90" s="111">
        <f t="shared" ref="I90:K90" si="8">I91+I98</f>
        <v>-1079078</v>
      </c>
      <c r="J90" s="111">
        <f t="shared" si="8"/>
        <v>-28650</v>
      </c>
      <c r="K90" s="111">
        <f t="shared" si="8"/>
        <v>-277429</v>
      </c>
    </row>
    <row r="91" spans="1:11" ht="24" customHeight="1" x14ac:dyDescent="0.2">
      <c r="A91" s="298" t="s">
        <v>429</v>
      </c>
      <c r="B91" s="298"/>
      <c r="C91" s="298"/>
      <c r="D91" s="298"/>
      <c r="E91" s="298"/>
      <c r="F91" s="298"/>
      <c r="G91" s="14">
        <v>80</v>
      </c>
      <c r="H91" s="111">
        <f>SUM(H92:H96)</f>
        <v>0</v>
      </c>
      <c r="I91" s="111">
        <f>SUM(I92:I96)</f>
        <v>0</v>
      </c>
      <c r="J91" s="111">
        <f>SUM(J92:J96)</f>
        <v>0</v>
      </c>
      <c r="K91" s="111">
        <f>SUM(K92:K96)</f>
        <v>0</v>
      </c>
    </row>
    <row r="92" spans="1:11" ht="24.75" customHeight="1" x14ac:dyDescent="0.2">
      <c r="A92" s="319" t="s">
        <v>430</v>
      </c>
      <c r="B92" s="320"/>
      <c r="C92" s="320"/>
      <c r="D92" s="320"/>
      <c r="E92" s="320"/>
      <c r="F92" s="321"/>
      <c r="G92" s="13">
        <v>81</v>
      </c>
      <c r="H92" s="34">
        <v>0</v>
      </c>
      <c r="I92" s="34">
        <v>0</v>
      </c>
      <c r="J92" s="34">
        <v>0</v>
      </c>
      <c r="K92" s="34">
        <v>0</v>
      </c>
    </row>
    <row r="93" spans="1:11" ht="22.15" customHeight="1" x14ac:dyDescent="0.2">
      <c r="A93" s="322" t="s">
        <v>431</v>
      </c>
      <c r="B93" s="322"/>
      <c r="C93" s="322"/>
      <c r="D93" s="322"/>
      <c r="E93" s="322"/>
      <c r="F93" s="322"/>
      <c r="G93" s="13">
        <v>82</v>
      </c>
      <c r="H93" s="34">
        <v>0</v>
      </c>
      <c r="I93" s="34">
        <v>0</v>
      </c>
      <c r="J93" s="34"/>
      <c r="K93" s="34"/>
    </row>
    <row r="94" spans="1:11" ht="22.15" customHeight="1" x14ac:dyDescent="0.2">
      <c r="A94" s="322" t="s">
        <v>432</v>
      </c>
      <c r="B94" s="322"/>
      <c r="C94" s="322"/>
      <c r="D94" s="322"/>
      <c r="E94" s="322"/>
      <c r="F94" s="322"/>
      <c r="G94" s="13">
        <v>83</v>
      </c>
      <c r="H94" s="34">
        <v>0</v>
      </c>
      <c r="I94" s="34">
        <v>0</v>
      </c>
      <c r="J94" s="34">
        <v>0</v>
      </c>
      <c r="K94" s="34">
        <v>0</v>
      </c>
    </row>
    <row r="95" spans="1:11" ht="22.15" customHeight="1" x14ac:dyDescent="0.2">
      <c r="A95" s="322" t="s">
        <v>433</v>
      </c>
      <c r="B95" s="322"/>
      <c r="C95" s="322"/>
      <c r="D95" s="322"/>
      <c r="E95" s="322"/>
      <c r="F95" s="322"/>
      <c r="G95" s="13">
        <v>84</v>
      </c>
      <c r="H95" s="34">
        <v>0</v>
      </c>
      <c r="I95" s="34">
        <v>0</v>
      </c>
      <c r="J95" s="34">
        <v>0</v>
      </c>
      <c r="K95" s="34">
        <v>0</v>
      </c>
    </row>
    <row r="96" spans="1:11" ht="22.15" customHeight="1" x14ac:dyDescent="0.2">
      <c r="A96" s="322" t="s">
        <v>434</v>
      </c>
      <c r="B96" s="322"/>
      <c r="C96" s="322"/>
      <c r="D96" s="322"/>
      <c r="E96" s="322"/>
      <c r="F96" s="322"/>
      <c r="G96" s="13">
        <v>85</v>
      </c>
      <c r="H96" s="34">
        <v>0</v>
      </c>
      <c r="I96" s="34">
        <v>0</v>
      </c>
      <c r="J96" s="34">
        <v>0</v>
      </c>
      <c r="K96" s="34">
        <v>0</v>
      </c>
    </row>
    <row r="97" spans="1:11" ht="22.15" customHeight="1" x14ac:dyDescent="0.2">
      <c r="A97" s="322" t="s">
        <v>435</v>
      </c>
      <c r="B97" s="322"/>
      <c r="C97" s="322"/>
      <c r="D97" s="322"/>
      <c r="E97" s="322"/>
      <c r="F97" s="322"/>
      <c r="G97" s="13">
        <v>86</v>
      </c>
      <c r="H97" s="34">
        <v>0</v>
      </c>
      <c r="I97" s="34">
        <v>0</v>
      </c>
      <c r="J97" s="34">
        <v>0</v>
      </c>
      <c r="K97" s="34">
        <v>0</v>
      </c>
    </row>
    <row r="98" spans="1:11" ht="22.15" customHeight="1" x14ac:dyDescent="0.2">
      <c r="A98" s="325" t="s">
        <v>436</v>
      </c>
      <c r="B98" s="325"/>
      <c r="C98" s="325"/>
      <c r="D98" s="325"/>
      <c r="E98" s="325"/>
      <c r="F98" s="325"/>
      <c r="G98" s="14">
        <v>87</v>
      </c>
      <c r="H98" s="112">
        <f>SUM(H99:H106)</f>
        <v>192051</v>
      </c>
      <c r="I98" s="112">
        <f>SUM(I99:I106)</f>
        <v>-1079078</v>
      </c>
      <c r="J98" s="112">
        <f t="shared" ref="J98:K98" si="9">SUM(J99:J106)</f>
        <v>-28650</v>
      </c>
      <c r="K98" s="112">
        <f t="shared" si="9"/>
        <v>-277429</v>
      </c>
    </row>
    <row r="99" spans="1:11" ht="14.25" customHeight="1" x14ac:dyDescent="0.2">
      <c r="A99" s="322" t="s">
        <v>437</v>
      </c>
      <c r="B99" s="322"/>
      <c r="C99" s="322"/>
      <c r="D99" s="322"/>
      <c r="E99" s="322"/>
      <c r="F99" s="322"/>
      <c r="G99" s="13">
        <v>88</v>
      </c>
      <c r="H99" s="34">
        <v>192051</v>
      </c>
      <c r="I99" s="34">
        <v>-1079078</v>
      </c>
      <c r="J99" s="34">
        <v>-28650</v>
      </c>
      <c r="K99" s="34">
        <v>-277429</v>
      </c>
    </row>
    <row r="100" spans="1:11" ht="24" customHeight="1" x14ac:dyDescent="0.2">
      <c r="A100" s="322" t="s">
        <v>438</v>
      </c>
      <c r="B100" s="322"/>
      <c r="C100" s="322"/>
      <c r="D100" s="322"/>
      <c r="E100" s="322"/>
      <c r="F100" s="322"/>
      <c r="G100" s="13">
        <v>89</v>
      </c>
      <c r="H100" s="34">
        <v>0</v>
      </c>
      <c r="I100" s="34">
        <v>0</v>
      </c>
      <c r="J100" s="34">
        <v>0</v>
      </c>
      <c r="K100" s="34">
        <v>0</v>
      </c>
    </row>
    <row r="101" spans="1:11" x14ac:dyDescent="0.2">
      <c r="A101" s="322" t="s">
        <v>439</v>
      </c>
      <c r="B101" s="322"/>
      <c r="C101" s="322"/>
      <c r="D101" s="322"/>
      <c r="E101" s="322"/>
      <c r="F101" s="322"/>
      <c r="G101" s="13">
        <v>90</v>
      </c>
      <c r="H101" s="34">
        <v>0</v>
      </c>
      <c r="I101" s="34">
        <v>0</v>
      </c>
      <c r="J101" s="34">
        <v>0</v>
      </c>
      <c r="K101" s="34">
        <v>0</v>
      </c>
    </row>
    <row r="102" spans="1:11" ht="27.75" customHeight="1" x14ac:dyDescent="0.2">
      <c r="A102" s="296" t="s">
        <v>440</v>
      </c>
      <c r="B102" s="296"/>
      <c r="C102" s="296"/>
      <c r="D102" s="296"/>
      <c r="E102" s="296"/>
      <c r="F102" s="296"/>
      <c r="G102" s="13">
        <v>91</v>
      </c>
      <c r="H102" s="34">
        <v>0</v>
      </c>
      <c r="I102" s="34">
        <v>0</v>
      </c>
      <c r="J102" s="34">
        <v>0</v>
      </c>
      <c r="K102" s="34">
        <v>0</v>
      </c>
    </row>
    <row r="103" spans="1:11" ht="27.75" customHeight="1" x14ac:dyDescent="0.2">
      <c r="A103" s="296" t="s">
        <v>441</v>
      </c>
      <c r="B103" s="296"/>
      <c r="C103" s="296"/>
      <c r="D103" s="296"/>
      <c r="E103" s="296"/>
      <c r="F103" s="296"/>
      <c r="G103" s="13">
        <v>92</v>
      </c>
      <c r="H103" s="34">
        <v>0</v>
      </c>
      <c r="I103" s="34">
        <v>0</v>
      </c>
      <c r="J103" s="34">
        <v>0</v>
      </c>
      <c r="K103" s="34">
        <v>0</v>
      </c>
    </row>
    <row r="104" spans="1:11" ht="14.25" customHeight="1" x14ac:dyDescent="0.2">
      <c r="A104" s="296" t="s">
        <v>442</v>
      </c>
      <c r="B104" s="296"/>
      <c r="C104" s="296"/>
      <c r="D104" s="296"/>
      <c r="E104" s="296"/>
      <c r="F104" s="296"/>
      <c r="G104" s="13">
        <v>93</v>
      </c>
      <c r="H104" s="34">
        <v>0</v>
      </c>
      <c r="I104" s="34">
        <v>0</v>
      </c>
      <c r="J104" s="34">
        <v>0</v>
      </c>
      <c r="K104" s="34">
        <v>0</v>
      </c>
    </row>
    <row r="105" spans="1:11" ht="15.75" customHeight="1" x14ac:dyDescent="0.2">
      <c r="A105" s="296" t="s">
        <v>443</v>
      </c>
      <c r="B105" s="296"/>
      <c r="C105" s="296"/>
      <c r="D105" s="296"/>
      <c r="E105" s="296"/>
      <c r="F105" s="296"/>
      <c r="G105" s="13">
        <v>94</v>
      </c>
      <c r="H105" s="34">
        <v>0</v>
      </c>
      <c r="I105" s="34">
        <v>0</v>
      </c>
      <c r="J105" s="34">
        <v>0</v>
      </c>
      <c r="K105" s="34">
        <v>0</v>
      </c>
    </row>
    <row r="106" spans="1:11" ht="17.25" customHeight="1" x14ac:dyDescent="0.2">
      <c r="A106" s="296" t="s">
        <v>444</v>
      </c>
      <c r="B106" s="296"/>
      <c r="C106" s="296"/>
      <c r="D106" s="296"/>
      <c r="E106" s="296"/>
      <c r="F106" s="296"/>
      <c r="G106" s="13">
        <v>95</v>
      </c>
      <c r="H106" s="34">
        <v>0</v>
      </c>
      <c r="I106" s="34">
        <v>0</v>
      </c>
      <c r="J106" s="34">
        <v>0</v>
      </c>
      <c r="K106" s="34">
        <v>0</v>
      </c>
    </row>
    <row r="107" spans="1:11" ht="27.75" customHeight="1" x14ac:dyDescent="0.2">
      <c r="A107" s="296" t="s">
        <v>445</v>
      </c>
      <c r="B107" s="296"/>
      <c r="C107" s="296"/>
      <c r="D107" s="296"/>
      <c r="E107" s="296"/>
      <c r="F107" s="296"/>
      <c r="G107" s="13">
        <v>96</v>
      </c>
      <c r="H107" s="34">
        <v>0</v>
      </c>
      <c r="I107" s="34">
        <v>0</v>
      </c>
      <c r="J107" s="34">
        <v>0</v>
      </c>
      <c r="K107" s="34">
        <v>0</v>
      </c>
    </row>
    <row r="108" spans="1:11" ht="22.9" customHeight="1" x14ac:dyDescent="0.2">
      <c r="A108" s="298" t="s">
        <v>446</v>
      </c>
      <c r="B108" s="298"/>
      <c r="C108" s="298"/>
      <c r="D108" s="298"/>
      <c r="E108" s="298"/>
      <c r="F108" s="298"/>
      <c r="G108" s="14">
        <v>97</v>
      </c>
      <c r="H108" s="111">
        <f>H91+H98-H107-H97</f>
        <v>192051</v>
      </c>
      <c r="I108" s="111">
        <f>I91+I98-I107-I97</f>
        <v>-1079078</v>
      </c>
      <c r="J108" s="111">
        <f t="shared" ref="J108:K108" si="10">J91+J98-J107-J97</f>
        <v>-28650</v>
      </c>
      <c r="K108" s="111">
        <f t="shared" si="10"/>
        <v>-277429</v>
      </c>
    </row>
    <row r="109" spans="1:11" ht="22.9" customHeight="1" x14ac:dyDescent="0.2">
      <c r="A109" s="298" t="s">
        <v>447</v>
      </c>
      <c r="B109" s="298"/>
      <c r="C109" s="298"/>
      <c r="D109" s="298"/>
      <c r="E109" s="298"/>
      <c r="F109" s="298"/>
      <c r="G109" s="14">
        <v>98</v>
      </c>
      <c r="H109" s="111">
        <f>H89+H108</f>
        <v>116796530</v>
      </c>
      <c r="I109" s="111">
        <f>I89+I108</f>
        <v>41732964</v>
      </c>
      <c r="J109" s="111">
        <f t="shared" ref="J109:K109" si="11">J89+J108</f>
        <v>167545139</v>
      </c>
      <c r="K109" s="111">
        <f t="shared" si="11"/>
        <v>38054001</v>
      </c>
    </row>
    <row r="110" spans="1:11" x14ac:dyDescent="0.2">
      <c r="A110" s="301" t="s">
        <v>226</v>
      </c>
      <c r="B110" s="301"/>
      <c r="C110" s="301"/>
      <c r="D110" s="301"/>
      <c r="E110" s="301"/>
      <c r="F110" s="301"/>
      <c r="G110" s="323"/>
      <c r="H110" s="323"/>
      <c r="I110" s="323"/>
      <c r="J110" s="324"/>
      <c r="K110" s="324"/>
    </row>
    <row r="111" spans="1:11" ht="27" customHeight="1" x14ac:dyDescent="0.2">
      <c r="A111" s="316" t="s">
        <v>448</v>
      </c>
      <c r="B111" s="317"/>
      <c r="C111" s="317"/>
      <c r="D111" s="317"/>
      <c r="E111" s="317"/>
      <c r="F111" s="317"/>
      <c r="G111" s="14">
        <v>99</v>
      </c>
      <c r="H111" s="111">
        <f>H112+H113</f>
        <v>116796530</v>
      </c>
      <c r="I111" s="111">
        <f>I112+I113</f>
        <v>41732964</v>
      </c>
      <c r="J111" s="111">
        <f>J112+J113</f>
        <v>167545139</v>
      </c>
      <c r="K111" s="111">
        <f>K112+K113</f>
        <v>38054001</v>
      </c>
    </row>
    <row r="112" spans="1:11" x14ac:dyDescent="0.2">
      <c r="A112" s="318" t="s">
        <v>227</v>
      </c>
      <c r="B112" s="318"/>
      <c r="C112" s="318"/>
      <c r="D112" s="318"/>
      <c r="E112" s="318"/>
      <c r="F112" s="318"/>
      <c r="G112" s="13">
        <v>100</v>
      </c>
      <c r="H112" s="34">
        <v>69025642</v>
      </c>
      <c r="I112" s="34">
        <v>26990689</v>
      </c>
      <c r="J112" s="34">
        <v>110852033</v>
      </c>
      <c r="K112" s="34">
        <v>24342337</v>
      </c>
    </row>
    <row r="113" spans="1:11" x14ac:dyDescent="0.2">
      <c r="A113" s="318" t="s">
        <v>228</v>
      </c>
      <c r="B113" s="318"/>
      <c r="C113" s="318"/>
      <c r="D113" s="318"/>
      <c r="E113" s="318"/>
      <c r="F113" s="318"/>
      <c r="G113" s="13">
        <v>101</v>
      </c>
      <c r="H113" s="34">
        <v>47770888</v>
      </c>
      <c r="I113" s="34">
        <v>14742275</v>
      </c>
      <c r="J113" s="34">
        <v>56693106</v>
      </c>
      <c r="K113" s="34">
        <v>13711664</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110" zoomScaleNormal="100" workbookViewId="0">
      <selection activeCell="H18" sqref="H1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333" t="s">
        <v>229</v>
      </c>
      <c r="B1" s="371"/>
      <c r="C1" s="371"/>
      <c r="D1" s="371"/>
      <c r="E1" s="371"/>
      <c r="F1" s="371"/>
      <c r="G1" s="371"/>
      <c r="H1" s="371"/>
      <c r="I1" s="371"/>
    </row>
    <row r="2" spans="1:9" x14ac:dyDescent="0.2">
      <c r="A2" s="332" t="s">
        <v>667</v>
      </c>
      <c r="B2" s="306"/>
      <c r="C2" s="306"/>
      <c r="D2" s="306"/>
      <c r="E2" s="306"/>
      <c r="F2" s="306"/>
      <c r="G2" s="306"/>
      <c r="H2" s="306"/>
      <c r="I2" s="306"/>
    </row>
    <row r="3" spans="1:9" x14ac:dyDescent="0.2">
      <c r="A3" s="373" t="s">
        <v>499</v>
      </c>
      <c r="B3" s="374"/>
      <c r="C3" s="374"/>
      <c r="D3" s="374"/>
      <c r="E3" s="374"/>
      <c r="F3" s="374"/>
      <c r="G3" s="374"/>
      <c r="H3" s="374"/>
      <c r="I3" s="374"/>
    </row>
    <row r="4" spans="1:9" x14ac:dyDescent="0.2">
      <c r="A4" s="372" t="s">
        <v>519</v>
      </c>
      <c r="B4" s="309"/>
      <c r="C4" s="309"/>
      <c r="D4" s="309"/>
      <c r="E4" s="309"/>
      <c r="F4" s="309"/>
      <c r="G4" s="309"/>
      <c r="H4" s="309"/>
      <c r="I4" s="310"/>
    </row>
    <row r="5" spans="1:9" ht="24" thickBot="1" x14ac:dyDescent="0.25">
      <c r="A5" s="375" t="s">
        <v>230</v>
      </c>
      <c r="B5" s="376"/>
      <c r="C5" s="376"/>
      <c r="D5" s="376"/>
      <c r="E5" s="376"/>
      <c r="F5" s="377"/>
      <c r="G5" s="18" t="s">
        <v>231</v>
      </c>
      <c r="H5" s="35" t="s">
        <v>232</v>
      </c>
      <c r="I5" s="35" t="s">
        <v>233</v>
      </c>
    </row>
    <row r="6" spans="1:9" x14ac:dyDescent="0.2">
      <c r="A6" s="378">
        <v>1</v>
      </c>
      <c r="B6" s="379"/>
      <c r="C6" s="379"/>
      <c r="D6" s="379"/>
      <c r="E6" s="379"/>
      <c r="F6" s="380"/>
      <c r="G6" s="19">
        <v>2</v>
      </c>
      <c r="H6" s="36" t="s">
        <v>234</v>
      </c>
      <c r="I6" s="36" t="s">
        <v>235</v>
      </c>
    </row>
    <row r="7" spans="1:9" x14ac:dyDescent="0.2">
      <c r="A7" s="350" t="s">
        <v>236</v>
      </c>
      <c r="B7" s="351"/>
      <c r="C7" s="351"/>
      <c r="D7" s="351"/>
      <c r="E7" s="351"/>
      <c r="F7" s="351"/>
      <c r="G7" s="351"/>
      <c r="H7" s="351"/>
      <c r="I7" s="352"/>
    </row>
    <row r="8" spans="1:9" ht="12.75" customHeight="1" x14ac:dyDescent="0.2">
      <c r="A8" s="353" t="s">
        <v>237</v>
      </c>
      <c r="B8" s="354"/>
      <c r="C8" s="354"/>
      <c r="D8" s="354"/>
      <c r="E8" s="354"/>
      <c r="F8" s="355"/>
      <c r="G8" s="20">
        <v>1</v>
      </c>
      <c r="H8" s="37">
        <v>0</v>
      </c>
      <c r="I8" s="37">
        <v>0</v>
      </c>
    </row>
    <row r="9" spans="1:9" ht="12.75" customHeight="1" x14ac:dyDescent="0.2">
      <c r="A9" s="368" t="s">
        <v>238</v>
      </c>
      <c r="B9" s="369"/>
      <c r="C9" s="369"/>
      <c r="D9" s="369"/>
      <c r="E9" s="369"/>
      <c r="F9" s="370"/>
      <c r="G9" s="21">
        <v>2</v>
      </c>
      <c r="H9" s="38">
        <f>H10+H11+H12+H13+H14+H15+H16+H17</f>
        <v>0</v>
      </c>
      <c r="I9" s="38">
        <f>I10+I11+I12+I13+I14+I15+I16+I17</f>
        <v>0</v>
      </c>
    </row>
    <row r="10" spans="1:9" ht="12.75" customHeight="1" x14ac:dyDescent="0.2">
      <c r="A10" s="365" t="s">
        <v>239</v>
      </c>
      <c r="B10" s="366"/>
      <c r="C10" s="366"/>
      <c r="D10" s="366"/>
      <c r="E10" s="366"/>
      <c r="F10" s="367"/>
      <c r="G10" s="22">
        <v>3</v>
      </c>
      <c r="H10" s="39">
        <v>0</v>
      </c>
      <c r="I10" s="39">
        <v>0</v>
      </c>
    </row>
    <row r="11" spans="1:9" ht="22.15" customHeight="1" x14ac:dyDescent="0.2">
      <c r="A11" s="365" t="s">
        <v>240</v>
      </c>
      <c r="B11" s="366"/>
      <c r="C11" s="366"/>
      <c r="D11" s="366"/>
      <c r="E11" s="366"/>
      <c r="F11" s="367"/>
      <c r="G11" s="22">
        <v>4</v>
      </c>
      <c r="H11" s="39">
        <v>0</v>
      </c>
      <c r="I11" s="39">
        <v>0</v>
      </c>
    </row>
    <row r="12" spans="1:9" ht="23.45" customHeight="1" x14ac:dyDescent="0.2">
      <c r="A12" s="365" t="s">
        <v>241</v>
      </c>
      <c r="B12" s="366"/>
      <c r="C12" s="366"/>
      <c r="D12" s="366"/>
      <c r="E12" s="366"/>
      <c r="F12" s="367"/>
      <c r="G12" s="22">
        <v>5</v>
      </c>
      <c r="H12" s="39">
        <v>0</v>
      </c>
      <c r="I12" s="39">
        <v>0</v>
      </c>
    </row>
    <row r="13" spans="1:9" ht="12.75" customHeight="1" x14ac:dyDescent="0.2">
      <c r="A13" s="365" t="s">
        <v>242</v>
      </c>
      <c r="B13" s="366"/>
      <c r="C13" s="366"/>
      <c r="D13" s="366"/>
      <c r="E13" s="366"/>
      <c r="F13" s="367"/>
      <c r="G13" s="22">
        <v>6</v>
      </c>
      <c r="H13" s="39">
        <v>0</v>
      </c>
      <c r="I13" s="39">
        <v>0</v>
      </c>
    </row>
    <row r="14" spans="1:9" ht="12.75" customHeight="1" x14ac:dyDescent="0.2">
      <c r="A14" s="365" t="s">
        <v>243</v>
      </c>
      <c r="B14" s="366"/>
      <c r="C14" s="366"/>
      <c r="D14" s="366"/>
      <c r="E14" s="366"/>
      <c r="F14" s="367"/>
      <c r="G14" s="22">
        <v>7</v>
      </c>
      <c r="H14" s="39">
        <v>0</v>
      </c>
      <c r="I14" s="39">
        <v>0</v>
      </c>
    </row>
    <row r="15" spans="1:9" ht="12.75" customHeight="1" x14ac:dyDescent="0.2">
      <c r="A15" s="365" t="s">
        <v>244</v>
      </c>
      <c r="B15" s="366"/>
      <c r="C15" s="366"/>
      <c r="D15" s="366"/>
      <c r="E15" s="366"/>
      <c r="F15" s="367"/>
      <c r="G15" s="22">
        <v>8</v>
      </c>
      <c r="H15" s="39">
        <v>0</v>
      </c>
      <c r="I15" s="39">
        <v>0</v>
      </c>
    </row>
    <row r="16" spans="1:9" ht="12.75" customHeight="1" x14ac:dyDescent="0.2">
      <c r="A16" s="365" t="s">
        <v>245</v>
      </c>
      <c r="B16" s="366"/>
      <c r="C16" s="366"/>
      <c r="D16" s="366"/>
      <c r="E16" s="366"/>
      <c r="F16" s="367"/>
      <c r="G16" s="22">
        <v>9</v>
      </c>
      <c r="H16" s="39">
        <v>0</v>
      </c>
      <c r="I16" s="39">
        <v>0</v>
      </c>
    </row>
    <row r="17" spans="1:9" ht="25.15" customHeight="1" x14ac:dyDescent="0.2">
      <c r="A17" s="365" t="s">
        <v>246</v>
      </c>
      <c r="B17" s="366"/>
      <c r="C17" s="366"/>
      <c r="D17" s="366"/>
      <c r="E17" s="366"/>
      <c r="F17" s="367"/>
      <c r="G17" s="22">
        <v>10</v>
      </c>
      <c r="H17" s="39">
        <v>0</v>
      </c>
      <c r="I17" s="39">
        <v>0</v>
      </c>
    </row>
    <row r="18" spans="1:9" ht="28.15" customHeight="1" x14ac:dyDescent="0.2">
      <c r="A18" s="344" t="s">
        <v>247</v>
      </c>
      <c r="B18" s="345"/>
      <c r="C18" s="345"/>
      <c r="D18" s="345"/>
      <c r="E18" s="345"/>
      <c r="F18" s="346"/>
      <c r="G18" s="21">
        <v>11</v>
      </c>
      <c r="H18" s="38">
        <f>H8+H9</f>
        <v>0</v>
      </c>
      <c r="I18" s="38">
        <f>I8+I9</f>
        <v>0</v>
      </c>
    </row>
    <row r="19" spans="1:9" ht="12.75" customHeight="1" x14ac:dyDescent="0.2">
      <c r="A19" s="368" t="s">
        <v>248</v>
      </c>
      <c r="B19" s="369"/>
      <c r="C19" s="369"/>
      <c r="D19" s="369"/>
      <c r="E19" s="369"/>
      <c r="F19" s="370"/>
      <c r="G19" s="21">
        <v>12</v>
      </c>
      <c r="H19" s="38">
        <f>H20+H21+H22+H23</f>
        <v>0</v>
      </c>
      <c r="I19" s="38">
        <f>I20+I21+I22+I23</f>
        <v>0</v>
      </c>
    </row>
    <row r="20" spans="1:9" ht="12.75" customHeight="1" x14ac:dyDescent="0.2">
      <c r="A20" s="365" t="s">
        <v>249</v>
      </c>
      <c r="B20" s="366"/>
      <c r="C20" s="366"/>
      <c r="D20" s="366"/>
      <c r="E20" s="366"/>
      <c r="F20" s="367"/>
      <c r="G20" s="22">
        <v>13</v>
      </c>
      <c r="H20" s="39">
        <v>0</v>
      </c>
      <c r="I20" s="39">
        <v>0</v>
      </c>
    </row>
    <row r="21" spans="1:9" ht="12.75" customHeight="1" x14ac:dyDescent="0.2">
      <c r="A21" s="365" t="s">
        <v>250</v>
      </c>
      <c r="B21" s="366"/>
      <c r="C21" s="366"/>
      <c r="D21" s="366"/>
      <c r="E21" s="366"/>
      <c r="F21" s="367"/>
      <c r="G21" s="22">
        <v>14</v>
      </c>
      <c r="H21" s="39">
        <v>0</v>
      </c>
      <c r="I21" s="39">
        <v>0</v>
      </c>
    </row>
    <row r="22" spans="1:9" ht="12.75" customHeight="1" x14ac:dyDescent="0.2">
      <c r="A22" s="365" t="s">
        <v>251</v>
      </c>
      <c r="B22" s="366"/>
      <c r="C22" s="366"/>
      <c r="D22" s="366"/>
      <c r="E22" s="366"/>
      <c r="F22" s="367"/>
      <c r="G22" s="22">
        <v>15</v>
      </c>
      <c r="H22" s="39">
        <v>0</v>
      </c>
      <c r="I22" s="39">
        <v>0</v>
      </c>
    </row>
    <row r="23" spans="1:9" ht="12.75" customHeight="1" x14ac:dyDescent="0.2">
      <c r="A23" s="365" t="s">
        <v>252</v>
      </c>
      <c r="B23" s="366"/>
      <c r="C23" s="366"/>
      <c r="D23" s="366"/>
      <c r="E23" s="366"/>
      <c r="F23" s="367"/>
      <c r="G23" s="22">
        <v>16</v>
      </c>
      <c r="H23" s="39">
        <v>0</v>
      </c>
      <c r="I23" s="39">
        <v>0</v>
      </c>
    </row>
    <row r="24" spans="1:9" ht="12.75" customHeight="1" x14ac:dyDescent="0.2">
      <c r="A24" s="344" t="s">
        <v>253</v>
      </c>
      <c r="B24" s="345"/>
      <c r="C24" s="345"/>
      <c r="D24" s="345"/>
      <c r="E24" s="345"/>
      <c r="F24" s="346"/>
      <c r="G24" s="21">
        <v>17</v>
      </c>
      <c r="H24" s="38">
        <f>H18+H19</f>
        <v>0</v>
      </c>
      <c r="I24" s="38">
        <f>I18+I19</f>
        <v>0</v>
      </c>
    </row>
    <row r="25" spans="1:9" ht="12.75" customHeight="1" x14ac:dyDescent="0.2">
      <c r="A25" s="356" t="s">
        <v>254</v>
      </c>
      <c r="B25" s="357"/>
      <c r="C25" s="357"/>
      <c r="D25" s="357"/>
      <c r="E25" s="357"/>
      <c r="F25" s="358"/>
      <c r="G25" s="22">
        <v>18</v>
      </c>
      <c r="H25" s="39">
        <v>0</v>
      </c>
      <c r="I25" s="39">
        <v>0</v>
      </c>
    </row>
    <row r="26" spans="1:9" ht="12.75" customHeight="1" x14ac:dyDescent="0.2">
      <c r="A26" s="356" t="s">
        <v>255</v>
      </c>
      <c r="B26" s="357"/>
      <c r="C26" s="357"/>
      <c r="D26" s="357"/>
      <c r="E26" s="357"/>
      <c r="F26" s="358"/>
      <c r="G26" s="22">
        <v>19</v>
      </c>
      <c r="H26" s="39">
        <v>0</v>
      </c>
      <c r="I26" s="39">
        <v>0</v>
      </c>
    </row>
    <row r="27" spans="1:9" ht="25.9" customHeight="1" x14ac:dyDescent="0.2">
      <c r="A27" s="347" t="s">
        <v>256</v>
      </c>
      <c r="B27" s="348"/>
      <c r="C27" s="348"/>
      <c r="D27" s="348"/>
      <c r="E27" s="348"/>
      <c r="F27" s="349"/>
      <c r="G27" s="23">
        <v>20</v>
      </c>
      <c r="H27" s="40">
        <f>H24+H25+H26</f>
        <v>0</v>
      </c>
      <c r="I27" s="40">
        <f>I24+I25+I26</f>
        <v>0</v>
      </c>
    </row>
    <row r="28" spans="1:9" x14ac:dyDescent="0.2">
      <c r="A28" s="350" t="s">
        <v>257</v>
      </c>
      <c r="B28" s="351"/>
      <c r="C28" s="351"/>
      <c r="D28" s="351"/>
      <c r="E28" s="351"/>
      <c r="F28" s="351"/>
      <c r="G28" s="351"/>
      <c r="H28" s="351"/>
      <c r="I28" s="352"/>
    </row>
    <row r="29" spans="1:9" ht="30.6" customHeight="1" x14ac:dyDescent="0.2">
      <c r="A29" s="353" t="s">
        <v>258</v>
      </c>
      <c r="B29" s="354"/>
      <c r="C29" s="354"/>
      <c r="D29" s="354"/>
      <c r="E29" s="354"/>
      <c r="F29" s="355"/>
      <c r="G29" s="20">
        <v>21</v>
      </c>
      <c r="H29" s="41">
        <v>0</v>
      </c>
      <c r="I29" s="41">
        <v>0</v>
      </c>
    </row>
    <row r="30" spans="1:9" ht="12.75" customHeight="1" x14ac:dyDescent="0.2">
      <c r="A30" s="356" t="s">
        <v>259</v>
      </c>
      <c r="B30" s="357"/>
      <c r="C30" s="357"/>
      <c r="D30" s="357"/>
      <c r="E30" s="357"/>
      <c r="F30" s="358"/>
      <c r="G30" s="22">
        <v>22</v>
      </c>
      <c r="H30" s="42">
        <v>0</v>
      </c>
      <c r="I30" s="42">
        <v>0</v>
      </c>
    </row>
    <row r="31" spans="1:9" ht="12.75" customHeight="1" x14ac:dyDescent="0.2">
      <c r="A31" s="356" t="s">
        <v>260</v>
      </c>
      <c r="B31" s="357"/>
      <c r="C31" s="357"/>
      <c r="D31" s="357"/>
      <c r="E31" s="357"/>
      <c r="F31" s="358"/>
      <c r="G31" s="22">
        <v>23</v>
      </c>
      <c r="H31" s="42">
        <v>0</v>
      </c>
      <c r="I31" s="42">
        <v>0</v>
      </c>
    </row>
    <row r="32" spans="1:9" ht="12.75" customHeight="1" x14ac:dyDescent="0.2">
      <c r="A32" s="356" t="s">
        <v>261</v>
      </c>
      <c r="B32" s="357"/>
      <c r="C32" s="357"/>
      <c r="D32" s="357"/>
      <c r="E32" s="357"/>
      <c r="F32" s="358"/>
      <c r="G32" s="22">
        <v>24</v>
      </c>
      <c r="H32" s="42">
        <v>0</v>
      </c>
      <c r="I32" s="42">
        <v>0</v>
      </c>
    </row>
    <row r="33" spans="1:9" ht="12.75" customHeight="1" x14ac:dyDescent="0.2">
      <c r="A33" s="356" t="s">
        <v>262</v>
      </c>
      <c r="B33" s="357"/>
      <c r="C33" s="357"/>
      <c r="D33" s="357"/>
      <c r="E33" s="357"/>
      <c r="F33" s="358"/>
      <c r="G33" s="22">
        <v>25</v>
      </c>
      <c r="H33" s="42">
        <v>0</v>
      </c>
      <c r="I33" s="42">
        <v>0</v>
      </c>
    </row>
    <row r="34" spans="1:9" ht="12.75" customHeight="1" x14ac:dyDescent="0.2">
      <c r="A34" s="356" t="s">
        <v>263</v>
      </c>
      <c r="B34" s="357"/>
      <c r="C34" s="357"/>
      <c r="D34" s="357"/>
      <c r="E34" s="357"/>
      <c r="F34" s="358"/>
      <c r="G34" s="22">
        <v>26</v>
      </c>
      <c r="H34" s="42">
        <v>0</v>
      </c>
      <c r="I34" s="42">
        <v>0</v>
      </c>
    </row>
    <row r="35" spans="1:9" ht="26.45" customHeight="1" x14ac:dyDescent="0.2">
      <c r="A35" s="344" t="s">
        <v>264</v>
      </c>
      <c r="B35" s="345"/>
      <c r="C35" s="345"/>
      <c r="D35" s="345"/>
      <c r="E35" s="345"/>
      <c r="F35" s="346"/>
      <c r="G35" s="21">
        <v>27</v>
      </c>
      <c r="H35" s="43">
        <f>H29+H30+H31+H32+H33+H34</f>
        <v>0</v>
      </c>
      <c r="I35" s="43">
        <f>I29+I30+I31+I32+I33+I34</f>
        <v>0</v>
      </c>
    </row>
    <row r="36" spans="1:9" ht="22.9" customHeight="1" x14ac:dyDescent="0.2">
      <c r="A36" s="356" t="s">
        <v>265</v>
      </c>
      <c r="B36" s="357"/>
      <c r="C36" s="357"/>
      <c r="D36" s="357"/>
      <c r="E36" s="357"/>
      <c r="F36" s="358"/>
      <c r="G36" s="22">
        <v>28</v>
      </c>
      <c r="H36" s="42">
        <v>0</v>
      </c>
      <c r="I36" s="42">
        <v>0</v>
      </c>
    </row>
    <row r="37" spans="1:9" ht="12.75" customHeight="1" x14ac:dyDescent="0.2">
      <c r="A37" s="356" t="s">
        <v>266</v>
      </c>
      <c r="B37" s="357"/>
      <c r="C37" s="357"/>
      <c r="D37" s="357"/>
      <c r="E37" s="357"/>
      <c r="F37" s="358"/>
      <c r="G37" s="22">
        <v>29</v>
      </c>
      <c r="H37" s="42">
        <v>0</v>
      </c>
      <c r="I37" s="42">
        <v>0</v>
      </c>
    </row>
    <row r="38" spans="1:9" ht="12.75" customHeight="1" x14ac:dyDescent="0.2">
      <c r="A38" s="356" t="s">
        <v>267</v>
      </c>
      <c r="B38" s="357"/>
      <c r="C38" s="357"/>
      <c r="D38" s="357"/>
      <c r="E38" s="357"/>
      <c r="F38" s="358"/>
      <c r="G38" s="22">
        <v>30</v>
      </c>
      <c r="H38" s="42">
        <v>0</v>
      </c>
      <c r="I38" s="42">
        <v>0</v>
      </c>
    </row>
    <row r="39" spans="1:9" ht="12.75" customHeight="1" x14ac:dyDescent="0.2">
      <c r="A39" s="356" t="s">
        <v>268</v>
      </c>
      <c r="B39" s="357"/>
      <c r="C39" s="357"/>
      <c r="D39" s="357"/>
      <c r="E39" s="357"/>
      <c r="F39" s="358"/>
      <c r="G39" s="22">
        <v>31</v>
      </c>
      <c r="H39" s="42">
        <v>0</v>
      </c>
      <c r="I39" s="42">
        <v>0</v>
      </c>
    </row>
    <row r="40" spans="1:9" ht="12.75" customHeight="1" x14ac:dyDescent="0.2">
      <c r="A40" s="356" t="s">
        <v>269</v>
      </c>
      <c r="B40" s="357"/>
      <c r="C40" s="357"/>
      <c r="D40" s="357"/>
      <c r="E40" s="357"/>
      <c r="F40" s="358"/>
      <c r="G40" s="22">
        <v>32</v>
      </c>
      <c r="H40" s="42">
        <v>0</v>
      </c>
      <c r="I40" s="42">
        <v>0</v>
      </c>
    </row>
    <row r="41" spans="1:9" ht="24" customHeight="1" x14ac:dyDescent="0.2">
      <c r="A41" s="344" t="s">
        <v>270</v>
      </c>
      <c r="B41" s="345"/>
      <c r="C41" s="345"/>
      <c r="D41" s="345"/>
      <c r="E41" s="345"/>
      <c r="F41" s="346"/>
      <c r="G41" s="21">
        <v>33</v>
      </c>
      <c r="H41" s="43">
        <f>H36+H37+H38+H39+H40</f>
        <v>0</v>
      </c>
      <c r="I41" s="43">
        <f>I36+I37+I38+I39+I40</f>
        <v>0</v>
      </c>
    </row>
    <row r="42" spans="1:9" ht="29.45" customHeight="1" x14ac:dyDescent="0.2">
      <c r="A42" s="347" t="s">
        <v>271</v>
      </c>
      <c r="B42" s="348"/>
      <c r="C42" s="348"/>
      <c r="D42" s="348"/>
      <c r="E42" s="348"/>
      <c r="F42" s="349"/>
      <c r="G42" s="23">
        <v>34</v>
      </c>
      <c r="H42" s="44">
        <f>H35+H41</f>
        <v>0</v>
      </c>
      <c r="I42" s="44">
        <f>I35+I41</f>
        <v>0</v>
      </c>
    </row>
    <row r="43" spans="1:9" x14ac:dyDescent="0.2">
      <c r="A43" s="350" t="s">
        <v>272</v>
      </c>
      <c r="B43" s="351"/>
      <c r="C43" s="351"/>
      <c r="D43" s="351"/>
      <c r="E43" s="351"/>
      <c r="F43" s="351"/>
      <c r="G43" s="351"/>
      <c r="H43" s="351"/>
      <c r="I43" s="352"/>
    </row>
    <row r="44" spans="1:9" ht="12.75" customHeight="1" x14ac:dyDescent="0.2">
      <c r="A44" s="353" t="s">
        <v>273</v>
      </c>
      <c r="B44" s="354"/>
      <c r="C44" s="354"/>
      <c r="D44" s="354"/>
      <c r="E44" s="354"/>
      <c r="F44" s="355"/>
      <c r="G44" s="20">
        <v>35</v>
      </c>
      <c r="H44" s="41">
        <v>0</v>
      </c>
      <c r="I44" s="41">
        <v>0</v>
      </c>
    </row>
    <row r="45" spans="1:9" ht="25.15" customHeight="1" x14ac:dyDescent="0.2">
      <c r="A45" s="356" t="s">
        <v>274</v>
      </c>
      <c r="B45" s="357"/>
      <c r="C45" s="357"/>
      <c r="D45" s="357"/>
      <c r="E45" s="357"/>
      <c r="F45" s="358"/>
      <c r="G45" s="22">
        <v>36</v>
      </c>
      <c r="H45" s="42">
        <v>0</v>
      </c>
      <c r="I45" s="42">
        <v>0</v>
      </c>
    </row>
    <row r="46" spans="1:9" ht="12.75" customHeight="1" x14ac:dyDescent="0.2">
      <c r="A46" s="356" t="s">
        <v>275</v>
      </c>
      <c r="B46" s="357"/>
      <c r="C46" s="357"/>
      <c r="D46" s="357"/>
      <c r="E46" s="357"/>
      <c r="F46" s="358"/>
      <c r="G46" s="22">
        <v>37</v>
      </c>
      <c r="H46" s="42">
        <v>0</v>
      </c>
      <c r="I46" s="42">
        <v>0</v>
      </c>
    </row>
    <row r="47" spans="1:9" ht="12.75" customHeight="1" x14ac:dyDescent="0.2">
      <c r="A47" s="356" t="s">
        <v>276</v>
      </c>
      <c r="B47" s="357"/>
      <c r="C47" s="357"/>
      <c r="D47" s="357"/>
      <c r="E47" s="357"/>
      <c r="F47" s="358"/>
      <c r="G47" s="22">
        <v>38</v>
      </c>
      <c r="H47" s="42">
        <v>0</v>
      </c>
      <c r="I47" s="42">
        <v>0</v>
      </c>
    </row>
    <row r="48" spans="1:9" ht="22.15" customHeight="1" x14ac:dyDescent="0.2">
      <c r="A48" s="344" t="s">
        <v>277</v>
      </c>
      <c r="B48" s="345"/>
      <c r="C48" s="345"/>
      <c r="D48" s="345"/>
      <c r="E48" s="345"/>
      <c r="F48" s="346"/>
      <c r="G48" s="21">
        <v>39</v>
      </c>
      <c r="H48" s="43">
        <f>H44+H45+H46+H47</f>
        <v>0</v>
      </c>
      <c r="I48" s="43">
        <f>I44+I45+I46+I47</f>
        <v>0</v>
      </c>
    </row>
    <row r="49" spans="1:9" ht="24.6" customHeight="1" x14ac:dyDescent="0.2">
      <c r="A49" s="356" t="s">
        <v>278</v>
      </c>
      <c r="B49" s="357"/>
      <c r="C49" s="357"/>
      <c r="D49" s="357"/>
      <c r="E49" s="357"/>
      <c r="F49" s="358"/>
      <c r="G49" s="22">
        <v>40</v>
      </c>
      <c r="H49" s="42">
        <v>0</v>
      </c>
      <c r="I49" s="42">
        <v>0</v>
      </c>
    </row>
    <row r="50" spans="1:9" ht="12.75" customHeight="1" x14ac:dyDescent="0.2">
      <c r="A50" s="356" t="s">
        <v>279</v>
      </c>
      <c r="B50" s="357"/>
      <c r="C50" s="357"/>
      <c r="D50" s="357"/>
      <c r="E50" s="357"/>
      <c r="F50" s="358"/>
      <c r="G50" s="22">
        <v>41</v>
      </c>
      <c r="H50" s="42">
        <v>0</v>
      </c>
      <c r="I50" s="42">
        <v>0</v>
      </c>
    </row>
    <row r="51" spans="1:9" ht="12.75" customHeight="1" x14ac:dyDescent="0.2">
      <c r="A51" s="356" t="s">
        <v>280</v>
      </c>
      <c r="B51" s="357"/>
      <c r="C51" s="357"/>
      <c r="D51" s="357"/>
      <c r="E51" s="357"/>
      <c r="F51" s="358"/>
      <c r="G51" s="22">
        <v>42</v>
      </c>
      <c r="H51" s="42">
        <v>0</v>
      </c>
      <c r="I51" s="42">
        <v>0</v>
      </c>
    </row>
    <row r="52" spans="1:9" ht="22.9" customHeight="1" x14ac:dyDescent="0.2">
      <c r="A52" s="356" t="s">
        <v>281</v>
      </c>
      <c r="B52" s="357"/>
      <c r="C52" s="357"/>
      <c r="D52" s="357"/>
      <c r="E52" s="357"/>
      <c r="F52" s="358"/>
      <c r="G52" s="22">
        <v>43</v>
      </c>
      <c r="H52" s="42">
        <v>0</v>
      </c>
      <c r="I52" s="42">
        <v>0</v>
      </c>
    </row>
    <row r="53" spans="1:9" ht="12.75" customHeight="1" x14ac:dyDescent="0.2">
      <c r="A53" s="356" t="s">
        <v>282</v>
      </c>
      <c r="B53" s="357"/>
      <c r="C53" s="357"/>
      <c r="D53" s="357"/>
      <c r="E53" s="357"/>
      <c r="F53" s="358"/>
      <c r="G53" s="22">
        <v>44</v>
      </c>
      <c r="H53" s="42">
        <v>0</v>
      </c>
      <c r="I53" s="42">
        <v>0</v>
      </c>
    </row>
    <row r="54" spans="1:9" ht="30.6" customHeight="1" x14ac:dyDescent="0.2">
      <c r="A54" s="344" t="s">
        <v>283</v>
      </c>
      <c r="B54" s="345"/>
      <c r="C54" s="345"/>
      <c r="D54" s="345"/>
      <c r="E54" s="345"/>
      <c r="F54" s="346"/>
      <c r="G54" s="21">
        <v>45</v>
      </c>
      <c r="H54" s="43">
        <f>H49+H50+H51+H52+H53</f>
        <v>0</v>
      </c>
      <c r="I54" s="43">
        <f>I49+I50+I51+I52+I53</f>
        <v>0</v>
      </c>
    </row>
    <row r="55" spans="1:9" ht="29.45" customHeight="1" x14ac:dyDescent="0.2">
      <c r="A55" s="359" t="s">
        <v>284</v>
      </c>
      <c r="B55" s="360"/>
      <c r="C55" s="360"/>
      <c r="D55" s="360"/>
      <c r="E55" s="360"/>
      <c r="F55" s="361"/>
      <c r="G55" s="21">
        <v>46</v>
      </c>
      <c r="H55" s="43">
        <f>H48+H54</f>
        <v>0</v>
      </c>
      <c r="I55" s="43">
        <f>I48+I54</f>
        <v>0</v>
      </c>
    </row>
    <row r="56" spans="1:9" ht="32.450000000000003" customHeight="1" x14ac:dyDescent="0.2">
      <c r="A56" s="356" t="s">
        <v>285</v>
      </c>
      <c r="B56" s="357"/>
      <c r="C56" s="357"/>
      <c r="D56" s="357"/>
      <c r="E56" s="357"/>
      <c r="F56" s="358"/>
      <c r="G56" s="22">
        <v>47</v>
      </c>
      <c r="H56" s="42">
        <v>0</v>
      </c>
      <c r="I56" s="42">
        <v>0</v>
      </c>
    </row>
    <row r="57" spans="1:9" ht="26.45" customHeight="1" x14ac:dyDescent="0.2">
      <c r="A57" s="359" t="s">
        <v>286</v>
      </c>
      <c r="B57" s="360"/>
      <c r="C57" s="360"/>
      <c r="D57" s="360"/>
      <c r="E57" s="360"/>
      <c r="F57" s="361"/>
      <c r="G57" s="21">
        <v>48</v>
      </c>
      <c r="H57" s="43">
        <f>H27+H42+H55+H56</f>
        <v>0</v>
      </c>
      <c r="I57" s="43">
        <f>I27+I42+I55+I56</f>
        <v>0</v>
      </c>
    </row>
    <row r="58" spans="1:9" ht="24" customHeight="1" x14ac:dyDescent="0.2">
      <c r="A58" s="362" t="s">
        <v>287</v>
      </c>
      <c r="B58" s="363"/>
      <c r="C58" s="363"/>
      <c r="D58" s="363"/>
      <c r="E58" s="363"/>
      <c r="F58" s="364"/>
      <c r="G58" s="22">
        <v>49</v>
      </c>
      <c r="H58" s="42">
        <v>0</v>
      </c>
      <c r="I58" s="42">
        <v>0</v>
      </c>
    </row>
    <row r="59" spans="1:9" ht="31.15" customHeight="1" x14ac:dyDescent="0.2">
      <c r="A59" s="347" t="s">
        <v>288</v>
      </c>
      <c r="B59" s="348"/>
      <c r="C59" s="348"/>
      <c r="D59" s="348"/>
      <c r="E59" s="348"/>
      <c r="F59" s="349"/>
      <c r="G59" s="23">
        <v>50</v>
      </c>
      <c r="H59" s="44">
        <f>H57+H58</f>
        <v>0</v>
      </c>
      <c r="I59" s="44">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Normal="100" zoomScaleSheetLayoutView="100" workbookViewId="0">
      <selection activeCell="A11" sqref="A11:F1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33" t="s">
        <v>289</v>
      </c>
      <c r="B1" s="371"/>
      <c r="C1" s="371"/>
      <c r="D1" s="371"/>
      <c r="E1" s="371"/>
      <c r="F1" s="371"/>
      <c r="G1" s="371"/>
      <c r="H1" s="371"/>
      <c r="I1" s="371"/>
    </row>
    <row r="2" spans="1:9" ht="12.75" customHeight="1" x14ac:dyDescent="0.2">
      <c r="A2" s="332" t="s">
        <v>667</v>
      </c>
      <c r="B2" s="306"/>
      <c r="C2" s="306"/>
      <c r="D2" s="306"/>
      <c r="E2" s="306"/>
      <c r="F2" s="306"/>
      <c r="G2" s="306"/>
      <c r="H2" s="306"/>
      <c r="I2" s="306"/>
    </row>
    <row r="3" spans="1:9" x14ac:dyDescent="0.2">
      <c r="A3" s="383" t="s">
        <v>499</v>
      </c>
      <c r="B3" s="384"/>
      <c r="C3" s="384"/>
      <c r="D3" s="384"/>
      <c r="E3" s="384"/>
      <c r="F3" s="384"/>
      <c r="G3" s="384"/>
      <c r="H3" s="384"/>
      <c r="I3" s="384"/>
    </row>
    <row r="4" spans="1:9" x14ac:dyDescent="0.2">
      <c r="A4" s="372" t="s">
        <v>521</v>
      </c>
      <c r="B4" s="309"/>
      <c r="C4" s="309"/>
      <c r="D4" s="309"/>
      <c r="E4" s="309"/>
      <c r="F4" s="309"/>
      <c r="G4" s="309"/>
      <c r="H4" s="309"/>
      <c r="I4" s="310"/>
    </row>
    <row r="5" spans="1:9" ht="24" thickBot="1" x14ac:dyDescent="0.25">
      <c r="A5" s="375" t="s">
        <v>290</v>
      </c>
      <c r="B5" s="376"/>
      <c r="C5" s="376"/>
      <c r="D5" s="376"/>
      <c r="E5" s="376"/>
      <c r="F5" s="377"/>
      <c r="G5" s="18" t="s">
        <v>291</v>
      </c>
      <c r="H5" s="35" t="s">
        <v>292</v>
      </c>
      <c r="I5" s="35" t="s">
        <v>293</v>
      </c>
    </row>
    <row r="6" spans="1:9" x14ac:dyDescent="0.2">
      <c r="A6" s="378">
        <v>1</v>
      </c>
      <c r="B6" s="379"/>
      <c r="C6" s="379"/>
      <c r="D6" s="379"/>
      <c r="E6" s="379"/>
      <c r="F6" s="380"/>
      <c r="G6" s="24">
        <v>2</v>
      </c>
      <c r="H6" s="36" t="s">
        <v>294</v>
      </c>
      <c r="I6" s="36" t="s">
        <v>295</v>
      </c>
    </row>
    <row r="7" spans="1:9" x14ac:dyDescent="0.2">
      <c r="A7" s="395" t="s">
        <v>296</v>
      </c>
      <c r="B7" s="396"/>
      <c r="C7" s="396"/>
      <c r="D7" s="396"/>
      <c r="E7" s="396"/>
      <c r="F7" s="396"/>
      <c r="G7" s="396"/>
      <c r="H7" s="396"/>
      <c r="I7" s="397"/>
    </row>
    <row r="8" spans="1:9" x14ac:dyDescent="0.2">
      <c r="A8" s="398" t="s">
        <v>297</v>
      </c>
      <c r="B8" s="398"/>
      <c r="C8" s="398"/>
      <c r="D8" s="398"/>
      <c r="E8" s="398"/>
      <c r="F8" s="398"/>
      <c r="G8" s="25">
        <v>1</v>
      </c>
      <c r="H8" s="46">
        <v>825186335</v>
      </c>
      <c r="I8" s="46">
        <v>1028895594</v>
      </c>
    </row>
    <row r="9" spans="1:9" x14ac:dyDescent="0.2">
      <c r="A9" s="381" t="s">
        <v>298</v>
      </c>
      <c r="B9" s="381"/>
      <c r="C9" s="381"/>
      <c r="D9" s="381"/>
      <c r="E9" s="381"/>
      <c r="F9" s="381"/>
      <c r="G9" s="26">
        <v>2</v>
      </c>
      <c r="H9" s="47">
        <v>20739</v>
      </c>
      <c r="I9" s="47">
        <v>67299</v>
      </c>
    </row>
    <row r="10" spans="1:9" x14ac:dyDescent="0.2">
      <c r="A10" s="381" t="s">
        <v>299</v>
      </c>
      <c r="B10" s="381"/>
      <c r="C10" s="381"/>
      <c r="D10" s="381"/>
      <c r="E10" s="381"/>
      <c r="F10" s="381"/>
      <c r="G10" s="26">
        <v>3</v>
      </c>
      <c r="H10" s="47">
        <v>890710</v>
      </c>
      <c r="I10" s="47">
        <v>736055</v>
      </c>
    </row>
    <row r="11" spans="1:9" x14ac:dyDescent="0.2">
      <c r="A11" s="381" t="s">
        <v>300</v>
      </c>
      <c r="B11" s="381"/>
      <c r="C11" s="381"/>
      <c r="D11" s="381"/>
      <c r="E11" s="381"/>
      <c r="F11" s="381"/>
      <c r="G11" s="26">
        <v>4</v>
      </c>
      <c r="H11" s="47">
        <v>28747593</v>
      </c>
      <c r="I11" s="47">
        <v>31487060</v>
      </c>
    </row>
    <row r="12" spans="1:9" x14ac:dyDescent="0.2">
      <c r="A12" s="381" t="s">
        <v>449</v>
      </c>
      <c r="B12" s="381"/>
      <c r="C12" s="381"/>
      <c r="D12" s="381"/>
      <c r="E12" s="381"/>
      <c r="F12" s="381"/>
      <c r="G12" s="26">
        <v>5</v>
      </c>
      <c r="H12" s="47">
        <v>5220082</v>
      </c>
      <c r="I12" s="47">
        <v>12644884</v>
      </c>
    </row>
    <row r="13" spans="1:9" x14ac:dyDescent="0.2">
      <c r="A13" s="382" t="s">
        <v>450</v>
      </c>
      <c r="B13" s="382"/>
      <c r="C13" s="382"/>
      <c r="D13" s="382"/>
      <c r="E13" s="382"/>
      <c r="F13" s="382"/>
      <c r="G13" s="113">
        <v>6</v>
      </c>
      <c r="H13" s="114">
        <f>SUM(H8:H12)</f>
        <v>860065459</v>
      </c>
      <c r="I13" s="114">
        <f>SUM(I8:I12)</f>
        <v>1073830892</v>
      </c>
    </row>
    <row r="14" spans="1:9" x14ac:dyDescent="0.2">
      <c r="A14" s="381" t="s">
        <v>451</v>
      </c>
      <c r="B14" s="381"/>
      <c r="C14" s="381"/>
      <c r="D14" s="381"/>
      <c r="E14" s="381"/>
      <c r="F14" s="381"/>
      <c r="G14" s="26">
        <v>7</v>
      </c>
      <c r="H14" s="47">
        <v>-492111986</v>
      </c>
      <c r="I14" s="47">
        <v>-639768803</v>
      </c>
    </row>
    <row r="15" spans="1:9" x14ac:dyDescent="0.2">
      <c r="A15" s="381" t="s">
        <v>452</v>
      </c>
      <c r="B15" s="381"/>
      <c r="C15" s="381"/>
      <c r="D15" s="381"/>
      <c r="E15" s="381"/>
      <c r="F15" s="381"/>
      <c r="G15" s="26">
        <v>8</v>
      </c>
      <c r="H15" s="47">
        <v>-137274279</v>
      </c>
      <c r="I15" s="47">
        <v>-178315353</v>
      </c>
    </row>
    <row r="16" spans="1:9" x14ac:dyDescent="0.2">
      <c r="A16" s="381" t="s">
        <v>453</v>
      </c>
      <c r="B16" s="381"/>
      <c r="C16" s="381"/>
      <c r="D16" s="381"/>
      <c r="E16" s="381"/>
      <c r="F16" s="381"/>
      <c r="G16" s="26">
        <v>9</v>
      </c>
      <c r="H16" s="47">
        <v>-3157189</v>
      </c>
      <c r="I16" s="47">
        <v>-3350113</v>
      </c>
    </row>
    <row r="17" spans="1:9" x14ac:dyDescent="0.2">
      <c r="A17" s="381" t="s">
        <v>454</v>
      </c>
      <c r="B17" s="381"/>
      <c r="C17" s="381"/>
      <c r="D17" s="381"/>
      <c r="E17" s="381"/>
      <c r="F17" s="381"/>
      <c r="G17" s="26">
        <v>10</v>
      </c>
      <c r="H17" s="47">
        <v>-1742963</v>
      </c>
      <c r="I17" s="47">
        <v>-1321236</v>
      </c>
    </row>
    <row r="18" spans="1:9" ht="12.75" customHeight="1" x14ac:dyDescent="0.2">
      <c r="A18" s="381" t="s">
        <v>455</v>
      </c>
      <c r="B18" s="381"/>
      <c r="C18" s="381"/>
      <c r="D18" s="381"/>
      <c r="E18" s="381"/>
      <c r="F18" s="381"/>
      <c r="G18" s="26">
        <v>11</v>
      </c>
      <c r="H18" s="47">
        <v>-22824403</v>
      </c>
      <c r="I18" s="47">
        <v>-20879127</v>
      </c>
    </row>
    <row r="19" spans="1:9" x14ac:dyDescent="0.2">
      <c r="A19" s="381" t="s">
        <v>456</v>
      </c>
      <c r="B19" s="381"/>
      <c r="C19" s="381"/>
      <c r="D19" s="381"/>
      <c r="E19" s="381"/>
      <c r="F19" s="381"/>
      <c r="G19" s="26">
        <v>12</v>
      </c>
      <c r="H19" s="47">
        <v>-39810745</v>
      </c>
      <c r="I19" s="47">
        <v>-47495027</v>
      </c>
    </row>
    <row r="20" spans="1:9" ht="12.75" customHeight="1" x14ac:dyDescent="0.2">
      <c r="A20" s="392" t="s">
        <v>457</v>
      </c>
      <c r="B20" s="393"/>
      <c r="C20" s="393"/>
      <c r="D20" s="393"/>
      <c r="E20" s="393"/>
      <c r="F20" s="394"/>
      <c r="G20" s="113">
        <v>13</v>
      </c>
      <c r="H20" s="114">
        <f>SUM(H14:H19)</f>
        <v>-696921565</v>
      </c>
      <c r="I20" s="114">
        <f>SUM(I14:I19)</f>
        <v>-891129659</v>
      </c>
    </row>
    <row r="21" spans="1:9" ht="27.6" customHeight="1" x14ac:dyDescent="0.2">
      <c r="A21" s="385" t="s">
        <v>458</v>
      </c>
      <c r="B21" s="386"/>
      <c r="C21" s="386"/>
      <c r="D21" s="386"/>
      <c r="E21" s="386"/>
      <c r="F21" s="386"/>
      <c r="G21" s="28">
        <v>14</v>
      </c>
      <c r="H21" s="49">
        <f>H13+H20</f>
        <v>163143894</v>
      </c>
      <c r="I21" s="49">
        <f>I13+I20</f>
        <v>182701233</v>
      </c>
    </row>
    <row r="22" spans="1:9" x14ac:dyDescent="0.2">
      <c r="A22" s="395" t="s">
        <v>301</v>
      </c>
      <c r="B22" s="396"/>
      <c r="C22" s="396"/>
      <c r="D22" s="396"/>
      <c r="E22" s="396"/>
      <c r="F22" s="396"/>
      <c r="G22" s="396"/>
      <c r="H22" s="396"/>
      <c r="I22" s="397"/>
    </row>
    <row r="23" spans="1:9" ht="26.45" customHeight="1" x14ac:dyDescent="0.2">
      <c r="A23" s="398" t="s">
        <v>302</v>
      </c>
      <c r="B23" s="398"/>
      <c r="C23" s="398"/>
      <c r="D23" s="398"/>
      <c r="E23" s="398"/>
      <c r="F23" s="398"/>
      <c r="G23" s="25">
        <v>15</v>
      </c>
      <c r="H23" s="46">
        <v>232760</v>
      </c>
      <c r="I23" s="46">
        <v>1375149</v>
      </c>
    </row>
    <row r="24" spans="1:9" x14ac:dyDescent="0.2">
      <c r="A24" s="381" t="s">
        <v>303</v>
      </c>
      <c r="B24" s="381"/>
      <c r="C24" s="381"/>
      <c r="D24" s="381"/>
      <c r="E24" s="381"/>
      <c r="F24" s="381"/>
      <c r="G24" s="25">
        <v>16</v>
      </c>
      <c r="H24" s="47">
        <v>0</v>
      </c>
      <c r="I24" s="47">
        <v>45135811</v>
      </c>
    </row>
    <row r="25" spans="1:9" x14ac:dyDescent="0.2">
      <c r="A25" s="381" t="s">
        <v>304</v>
      </c>
      <c r="B25" s="381"/>
      <c r="C25" s="381"/>
      <c r="D25" s="381"/>
      <c r="E25" s="381"/>
      <c r="F25" s="381"/>
      <c r="G25" s="25">
        <v>17</v>
      </c>
      <c r="H25" s="47">
        <v>3613442</v>
      </c>
      <c r="I25" s="47">
        <v>2252808</v>
      </c>
    </row>
    <row r="26" spans="1:9" x14ac:dyDescent="0.2">
      <c r="A26" s="381" t="s">
        <v>305</v>
      </c>
      <c r="B26" s="381"/>
      <c r="C26" s="381"/>
      <c r="D26" s="381"/>
      <c r="E26" s="381"/>
      <c r="F26" s="381"/>
      <c r="G26" s="25">
        <v>18</v>
      </c>
      <c r="H26" s="47">
        <v>8577896</v>
      </c>
      <c r="I26" s="47">
        <v>21393358</v>
      </c>
    </row>
    <row r="27" spans="1:9" x14ac:dyDescent="0.2">
      <c r="A27" s="381" t="s">
        <v>306</v>
      </c>
      <c r="B27" s="381"/>
      <c r="C27" s="381"/>
      <c r="D27" s="381"/>
      <c r="E27" s="381"/>
      <c r="F27" s="381"/>
      <c r="G27" s="25">
        <v>19</v>
      </c>
      <c r="H27" s="47">
        <v>8168014</v>
      </c>
      <c r="I27" s="47">
        <v>60053239</v>
      </c>
    </row>
    <row r="28" spans="1:9" x14ac:dyDescent="0.2">
      <c r="A28" s="381" t="s">
        <v>307</v>
      </c>
      <c r="B28" s="381"/>
      <c r="C28" s="381"/>
      <c r="D28" s="381"/>
      <c r="E28" s="381"/>
      <c r="F28" s="381"/>
      <c r="G28" s="25">
        <v>20</v>
      </c>
      <c r="H28" s="47">
        <v>42358</v>
      </c>
      <c r="I28" s="47">
        <v>7680</v>
      </c>
    </row>
    <row r="29" spans="1:9" ht="24" customHeight="1" x14ac:dyDescent="0.2">
      <c r="A29" s="388" t="s">
        <v>460</v>
      </c>
      <c r="B29" s="388"/>
      <c r="C29" s="388"/>
      <c r="D29" s="388"/>
      <c r="E29" s="388"/>
      <c r="F29" s="388"/>
      <c r="G29" s="27">
        <v>21</v>
      </c>
      <c r="H29" s="48">
        <f>SUM(H23:H28)</f>
        <v>20634470</v>
      </c>
      <c r="I29" s="48">
        <f>SUM(I23:I28)</f>
        <v>130218045</v>
      </c>
    </row>
    <row r="30" spans="1:9" ht="27" customHeight="1" x14ac:dyDescent="0.2">
      <c r="A30" s="381" t="s">
        <v>308</v>
      </c>
      <c r="B30" s="381"/>
      <c r="C30" s="381"/>
      <c r="D30" s="381"/>
      <c r="E30" s="381"/>
      <c r="F30" s="381"/>
      <c r="G30" s="26">
        <v>22</v>
      </c>
      <c r="H30" s="47">
        <v>-29210326</v>
      </c>
      <c r="I30" s="47">
        <v>-55549594</v>
      </c>
    </row>
    <row r="31" spans="1:9" x14ac:dyDescent="0.2">
      <c r="A31" s="381" t="s">
        <v>309</v>
      </c>
      <c r="B31" s="381"/>
      <c r="C31" s="381"/>
      <c r="D31" s="381"/>
      <c r="E31" s="381"/>
      <c r="F31" s="381"/>
      <c r="G31" s="26">
        <v>23</v>
      </c>
      <c r="H31" s="47">
        <v>-6196267</v>
      </c>
      <c r="I31" s="47">
        <v>-44881270</v>
      </c>
    </row>
    <row r="32" spans="1:9" x14ac:dyDescent="0.2">
      <c r="A32" s="381" t="s">
        <v>310</v>
      </c>
      <c r="B32" s="381"/>
      <c r="C32" s="381"/>
      <c r="D32" s="381"/>
      <c r="E32" s="381"/>
      <c r="F32" s="381"/>
      <c r="G32" s="26">
        <v>24</v>
      </c>
      <c r="H32" s="47">
        <v>-13515564</v>
      </c>
      <c r="I32" s="47">
        <v>-123090974</v>
      </c>
    </row>
    <row r="33" spans="1:9" x14ac:dyDescent="0.2">
      <c r="A33" s="381" t="s">
        <v>311</v>
      </c>
      <c r="B33" s="381"/>
      <c r="C33" s="381"/>
      <c r="D33" s="381"/>
      <c r="E33" s="381"/>
      <c r="F33" s="381"/>
      <c r="G33" s="26">
        <v>25</v>
      </c>
      <c r="H33" s="47">
        <v>0</v>
      </c>
      <c r="I33" s="47">
        <v>0</v>
      </c>
    </row>
    <row r="34" spans="1:9" x14ac:dyDescent="0.2">
      <c r="A34" s="381" t="s">
        <v>312</v>
      </c>
      <c r="B34" s="381"/>
      <c r="C34" s="381"/>
      <c r="D34" s="381"/>
      <c r="E34" s="381"/>
      <c r="F34" s="381"/>
      <c r="G34" s="26">
        <v>26</v>
      </c>
      <c r="H34" s="47">
        <v>-32704734</v>
      </c>
      <c r="I34" s="47">
        <v>-23522</v>
      </c>
    </row>
    <row r="35" spans="1:9" ht="25.9" customHeight="1" x14ac:dyDescent="0.2">
      <c r="A35" s="388" t="s">
        <v>461</v>
      </c>
      <c r="B35" s="388"/>
      <c r="C35" s="388"/>
      <c r="D35" s="388"/>
      <c r="E35" s="388"/>
      <c r="F35" s="388"/>
      <c r="G35" s="27">
        <v>27</v>
      </c>
      <c r="H35" s="48">
        <f>SUM(H30:H34)</f>
        <v>-81626891</v>
      </c>
      <c r="I35" s="48">
        <f>SUM(I30:I34)</f>
        <v>-223545360</v>
      </c>
    </row>
    <row r="36" spans="1:9" ht="28.15" customHeight="1" x14ac:dyDescent="0.2">
      <c r="A36" s="385" t="s">
        <v>459</v>
      </c>
      <c r="B36" s="386"/>
      <c r="C36" s="386"/>
      <c r="D36" s="386"/>
      <c r="E36" s="386"/>
      <c r="F36" s="386"/>
      <c r="G36" s="28">
        <v>28</v>
      </c>
      <c r="H36" s="49">
        <f>H29+H35</f>
        <v>-60992421</v>
      </c>
      <c r="I36" s="49">
        <f>I29+I35</f>
        <v>-93327315</v>
      </c>
    </row>
    <row r="37" spans="1:9" x14ac:dyDescent="0.2">
      <c r="A37" s="395" t="s">
        <v>313</v>
      </c>
      <c r="B37" s="396"/>
      <c r="C37" s="396"/>
      <c r="D37" s="396"/>
      <c r="E37" s="396"/>
      <c r="F37" s="396"/>
      <c r="G37" s="396">
        <v>0</v>
      </c>
      <c r="H37" s="396"/>
      <c r="I37" s="397"/>
    </row>
    <row r="38" spans="1:9" x14ac:dyDescent="0.2">
      <c r="A38" s="399" t="s">
        <v>314</v>
      </c>
      <c r="B38" s="399"/>
      <c r="C38" s="399"/>
      <c r="D38" s="399"/>
      <c r="E38" s="399"/>
      <c r="F38" s="399"/>
      <c r="G38" s="25">
        <v>29</v>
      </c>
      <c r="H38" s="46">
        <v>0</v>
      </c>
      <c r="I38" s="46">
        <v>0</v>
      </c>
    </row>
    <row r="39" spans="1:9" ht="25.15" customHeight="1" x14ac:dyDescent="0.2">
      <c r="A39" s="387" t="s">
        <v>315</v>
      </c>
      <c r="B39" s="387"/>
      <c r="C39" s="387"/>
      <c r="D39" s="387"/>
      <c r="E39" s="387"/>
      <c r="F39" s="387"/>
      <c r="G39" s="25">
        <v>30</v>
      </c>
      <c r="H39" s="47">
        <v>0</v>
      </c>
      <c r="I39" s="47">
        <v>0</v>
      </c>
    </row>
    <row r="40" spans="1:9" x14ac:dyDescent="0.2">
      <c r="A40" s="387" t="s">
        <v>316</v>
      </c>
      <c r="B40" s="387"/>
      <c r="C40" s="387"/>
      <c r="D40" s="387"/>
      <c r="E40" s="387"/>
      <c r="F40" s="387"/>
      <c r="G40" s="25">
        <v>31</v>
      </c>
      <c r="H40" s="47">
        <v>36946998</v>
      </c>
      <c r="I40" s="47">
        <v>46720143</v>
      </c>
    </row>
    <row r="41" spans="1:9" x14ac:dyDescent="0.2">
      <c r="A41" s="387" t="s">
        <v>317</v>
      </c>
      <c r="B41" s="387"/>
      <c r="C41" s="387"/>
      <c r="D41" s="387"/>
      <c r="E41" s="387"/>
      <c r="F41" s="387"/>
      <c r="G41" s="25">
        <v>32</v>
      </c>
      <c r="H41" s="47">
        <v>696995</v>
      </c>
      <c r="I41" s="47">
        <v>8766595</v>
      </c>
    </row>
    <row r="42" spans="1:9" ht="25.9" customHeight="1" x14ac:dyDescent="0.2">
      <c r="A42" s="388" t="s">
        <v>462</v>
      </c>
      <c r="B42" s="388"/>
      <c r="C42" s="388"/>
      <c r="D42" s="388"/>
      <c r="E42" s="388"/>
      <c r="F42" s="388"/>
      <c r="G42" s="27">
        <v>33</v>
      </c>
      <c r="H42" s="48">
        <f>H41+H40+H39+H38</f>
        <v>37643993</v>
      </c>
      <c r="I42" s="48">
        <f>I41+I40+I39+I38</f>
        <v>55486738</v>
      </c>
    </row>
    <row r="43" spans="1:9" ht="24.6" customHeight="1" x14ac:dyDescent="0.2">
      <c r="A43" s="387" t="s">
        <v>318</v>
      </c>
      <c r="B43" s="387"/>
      <c r="C43" s="387"/>
      <c r="D43" s="387"/>
      <c r="E43" s="387"/>
      <c r="F43" s="387"/>
      <c r="G43" s="26">
        <v>34</v>
      </c>
      <c r="H43" s="47">
        <v>-53457631</v>
      </c>
      <c r="I43" s="47">
        <v>-30174873</v>
      </c>
    </row>
    <row r="44" spans="1:9" x14ac:dyDescent="0.2">
      <c r="A44" s="387" t="s">
        <v>319</v>
      </c>
      <c r="B44" s="387"/>
      <c r="C44" s="387"/>
      <c r="D44" s="387"/>
      <c r="E44" s="387"/>
      <c r="F44" s="387"/>
      <c r="G44" s="26">
        <v>35</v>
      </c>
      <c r="H44" s="47">
        <v>-14454192</v>
      </c>
      <c r="I44" s="47">
        <v>-27653657</v>
      </c>
    </row>
    <row r="45" spans="1:9" x14ac:dyDescent="0.2">
      <c r="A45" s="387" t="s">
        <v>320</v>
      </c>
      <c r="B45" s="387"/>
      <c r="C45" s="387"/>
      <c r="D45" s="387"/>
      <c r="E45" s="387"/>
      <c r="F45" s="387"/>
      <c r="G45" s="26">
        <v>36</v>
      </c>
      <c r="H45" s="47">
        <v>-1230289</v>
      </c>
      <c r="I45" s="47">
        <v>-1966151</v>
      </c>
    </row>
    <row r="46" spans="1:9" ht="21" customHeight="1" x14ac:dyDescent="0.2">
      <c r="A46" s="387" t="s">
        <v>321</v>
      </c>
      <c r="B46" s="387"/>
      <c r="C46" s="387"/>
      <c r="D46" s="387"/>
      <c r="E46" s="387"/>
      <c r="F46" s="387"/>
      <c r="G46" s="26">
        <v>37</v>
      </c>
      <c r="H46" s="47">
        <v>0</v>
      </c>
      <c r="I46" s="47">
        <v>0</v>
      </c>
    </row>
    <row r="47" spans="1:9" x14ac:dyDescent="0.2">
      <c r="A47" s="387" t="s">
        <v>322</v>
      </c>
      <c r="B47" s="387"/>
      <c r="C47" s="387"/>
      <c r="D47" s="387"/>
      <c r="E47" s="387"/>
      <c r="F47" s="387"/>
      <c r="G47" s="26">
        <v>38</v>
      </c>
      <c r="H47" s="47">
        <v>-26952063</v>
      </c>
      <c r="I47" s="47">
        <v>-14053183</v>
      </c>
    </row>
    <row r="48" spans="1:9" ht="22.9" customHeight="1" x14ac:dyDescent="0.2">
      <c r="A48" s="388" t="s">
        <v>463</v>
      </c>
      <c r="B48" s="388"/>
      <c r="C48" s="388"/>
      <c r="D48" s="388"/>
      <c r="E48" s="388"/>
      <c r="F48" s="388"/>
      <c r="G48" s="27">
        <v>39</v>
      </c>
      <c r="H48" s="48">
        <f>H47+H46+H45+H44+H43</f>
        <v>-96094175</v>
      </c>
      <c r="I48" s="48">
        <f>I47+I46+I45+I44+I43</f>
        <v>-73847864</v>
      </c>
    </row>
    <row r="49" spans="1:9" ht="25.9" customHeight="1" x14ac:dyDescent="0.2">
      <c r="A49" s="389" t="s">
        <v>464</v>
      </c>
      <c r="B49" s="390"/>
      <c r="C49" s="390"/>
      <c r="D49" s="390"/>
      <c r="E49" s="390"/>
      <c r="F49" s="390"/>
      <c r="G49" s="27">
        <v>40</v>
      </c>
      <c r="H49" s="48">
        <f>H48+H42</f>
        <v>-58450182</v>
      </c>
      <c r="I49" s="48">
        <f>I48+I42</f>
        <v>-18361126</v>
      </c>
    </row>
    <row r="50" spans="1:9" ht="22.15" customHeight="1" x14ac:dyDescent="0.2">
      <c r="A50" s="381" t="s">
        <v>323</v>
      </c>
      <c r="B50" s="381"/>
      <c r="C50" s="381"/>
      <c r="D50" s="381"/>
      <c r="E50" s="381"/>
      <c r="F50" s="381"/>
      <c r="G50" s="26">
        <v>41</v>
      </c>
      <c r="H50" s="47">
        <v>391411</v>
      </c>
      <c r="I50" s="47">
        <v>-216059</v>
      </c>
    </row>
    <row r="51" spans="1:9" ht="25.9" customHeight="1" x14ac:dyDescent="0.2">
      <c r="A51" s="389" t="s">
        <v>465</v>
      </c>
      <c r="B51" s="390"/>
      <c r="C51" s="390"/>
      <c r="D51" s="390"/>
      <c r="E51" s="390"/>
      <c r="F51" s="390"/>
      <c r="G51" s="27">
        <v>42</v>
      </c>
      <c r="H51" s="48">
        <f>H21+H36+H49+H50</f>
        <v>44092702</v>
      </c>
      <c r="I51" s="48">
        <f>I21+I36+I49+I50</f>
        <v>70796733</v>
      </c>
    </row>
    <row r="52" spans="1:9" ht="25.15" customHeight="1" x14ac:dyDescent="0.2">
      <c r="A52" s="391" t="s">
        <v>324</v>
      </c>
      <c r="B52" s="391"/>
      <c r="C52" s="391"/>
      <c r="D52" s="391"/>
      <c r="E52" s="391"/>
      <c r="F52" s="391"/>
      <c r="G52" s="26">
        <v>43</v>
      </c>
      <c r="H52" s="47">
        <v>153823741</v>
      </c>
      <c r="I52" s="47">
        <v>147964001</v>
      </c>
    </row>
    <row r="53" spans="1:9" ht="31.9" customHeight="1" x14ac:dyDescent="0.2">
      <c r="A53" s="385" t="s">
        <v>466</v>
      </c>
      <c r="B53" s="386"/>
      <c r="C53" s="386"/>
      <c r="D53" s="386"/>
      <c r="E53" s="386"/>
      <c r="F53" s="386"/>
      <c r="G53" s="28">
        <v>44</v>
      </c>
      <c r="H53" s="49">
        <f>H52+H51</f>
        <v>197916443</v>
      </c>
      <c r="I53" s="49">
        <f>I52+I51</f>
        <v>218760734</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H13" sqref="H13"/>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421" t="s">
        <v>325</v>
      </c>
      <c r="B1" s="422"/>
      <c r="C1" s="422"/>
      <c r="D1" s="422"/>
      <c r="E1" s="422"/>
      <c r="F1" s="422"/>
      <c r="G1" s="422"/>
      <c r="H1" s="422"/>
      <c r="I1" s="422"/>
      <c r="J1" s="422"/>
      <c r="K1" s="50"/>
    </row>
    <row r="2" spans="1:25" ht="15.75" x14ac:dyDescent="0.2">
      <c r="A2" s="2"/>
      <c r="B2" s="3"/>
      <c r="C2" s="423" t="s">
        <v>326</v>
      </c>
      <c r="D2" s="423"/>
      <c r="E2" s="9">
        <v>45658</v>
      </c>
      <c r="F2" s="4" t="s">
        <v>327</v>
      </c>
      <c r="G2" s="9">
        <v>45930</v>
      </c>
      <c r="H2" s="51"/>
      <c r="I2" s="51"/>
      <c r="J2" s="51"/>
      <c r="K2" s="50"/>
      <c r="X2" s="52" t="s">
        <v>499</v>
      </c>
    </row>
    <row r="3" spans="1:25" ht="13.5" customHeight="1" thickBot="1" x14ac:dyDescent="0.25">
      <c r="A3" s="424" t="s">
        <v>328</v>
      </c>
      <c r="B3" s="425"/>
      <c r="C3" s="425"/>
      <c r="D3" s="425"/>
      <c r="E3" s="425"/>
      <c r="F3" s="425"/>
      <c r="G3" s="428" t="s">
        <v>329</v>
      </c>
      <c r="H3" s="411" t="s">
        <v>330</v>
      </c>
      <c r="I3" s="411"/>
      <c r="J3" s="411"/>
      <c r="K3" s="411"/>
      <c r="L3" s="411"/>
      <c r="M3" s="411"/>
      <c r="N3" s="411"/>
      <c r="O3" s="411"/>
      <c r="P3" s="411"/>
      <c r="Q3" s="411"/>
      <c r="R3" s="411"/>
      <c r="S3" s="411"/>
      <c r="T3" s="411"/>
      <c r="U3" s="411"/>
      <c r="V3" s="411"/>
      <c r="W3" s="411"/>
      <c r="X3" s="411" t="s">
        <v>331</v>
      </c>
      <c r="Y3" s="413" t="s">
        <v>332</v>
      </c>
    </row>
    <row r="4" spans="1:25" ht="68.25" thickBot="1" x14ac:dyDescent="0.25">
      <c r="A4" s="426"/>
      <c r="B4" s="427"/>
      <c r="C4" s="427"/>
      <c r="D4" s="427"/>
      <c r="E4" s="427"/>
      <c r="F4" s="427"/>
      <c r="G4" s="429"/>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412"/>
      <c r="Y4" s="414"/>
    </row>
    <row r="5" spans="1:25" ht="22.5" x14ac:dyDescent="0.2">
      <c r="A5" s="415">
        <v>1</v>
      </c>
      <c r="B5" s="416"/>
      <c r="C5" s="416"/>
      <c r="D5" s="416"/>
      <c r="E5" s="416"/>
      <c r="F5" s="416"/>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
      <c r="A6" s="417" t="s">
        <v>357</v>
      </c>
      <c r="B6" s="417"/>
      <c r="C6" s="417"/>
      <c r="D6" s="417"/>
      <c r="E6" s="417"/>
      <c r="F6" s="417"/>
      <c r="G6" s="417"/>
      <c r="H6" s="417"/>
      <c r="I6" s="417"/>
      <c r="J6" s="417"/>
      <c r="K6" s="417"/>
      <c r="L6" s="417"/>
      <c r="M6" s="417"/>
      <c r="N6" s="418"/>
      <c r="O6" s="418"/>
      <c r="P6" s="418"/>
      <c r="Q6" s="418"/>
      <c r="R6" s="418"/>
      <c r="S6" s="419"/>
      <c r="T6" s="419"/>
      <c r="U6" s="418"/>
      <c r="V6" s="418"/>
      <c r="W6" s="418"/>
      <c r="X6" s="418"/>
      <c r="Y6" s="420"/>
    </row>
    <row r="7" spans="1:25" x14ac:dyDescent="0.2">
      <c r="A7" s="409" t="s">
        <v>358</v>
      </c>
      <c r="B7" s="409"/>
      <c r="C7" s="409"/>
      <c r="D7" s="409"/>
      <c r="E7" s="409"/>
      <c r="F7" s="409"/>
      <c r="G7" s="6">
        <v>1</v>
      </c>
      <c r="H7" s="56">
        <v>159471379</v>
      </c>
      <c r="I7" s="56">
        <v>1072189</v>
      </c>
      <c r="J7" s="56">
        <v>9726616</v>
      </c>
      <c r="K7" s="56">
        <v>4507291</v>
      </c>
      <c r="L7" s="56">
        <v>2032193</v>
      </c>
      <c r="M7" s="56">
        <v>65869433</v>
      </c>
      <c r="N7" s="56">
        <v>28566415</v>
      </c>
      <c r="O7" s="56">
        <v>0</v>
      </c>
      <c r="P7" s="56">
        <v>830229</v>
      </c>
      <c r="Q7" s="56">
        <v>0</v>
      </c>
      <c r="R7" s="56">
        <v>0</v>
      </c>
      <c r="S7" s="56">
        <v>0</v>
      </c>
      <c r="T7" s="56">
        <v>-205774</v>
      </c>
      <c r="U7" s="56">
        <v>92084350</v>
      </c>
      <c r="V7" s="56">
        <v>46328381</v>
      </c>
      <c r="W7" s="57">
        <f>H7+I7+J7+K7-L7+M7+N7+O7+P7+Q7+R7+U7+V7+S7+T7</f>
        <v>406218316</v>
      </c>
      <c r="X7" s="56">
        <v>124755316</v>
      </c>
      <c r="Y7" s="57">
        <f>W7+X7</f>
        <v>530973632</v>
      </c>
    </row>
    <row r="8" spans="1:25" x14ac:dyDescent="0.2">
      <c r="A8" s="404" t="s">
        <v>359</v>
      </c>
      <c r="B8" s="404"/>
      <c r="C8" s="404"/>
      <c r="D8" s="404"/>
      <c r="E8" s="404"/>
      <c r="F8" s="40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404" t="s">
        <v>360</v>
      </c>
      <c r="B9" s="404"/>
      <c r="C9" s="404"/>
      <c r="D9" s="404"/>
      <c r="E9" s="404"/>
      <c r="F9" s="40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410" t="s">
        <v>361</v>
      </c>
      <c r="B10" s="410"/>
      <c r="C10" s="410"/>
      <c r="D10" s="410"/>
      <c r="E10" s="410"/>
      <c r="F10" s="410"/>
      <c r="G10" s="7">
        <v>4</v>
      </c>
      <c r="H10" s="57">
        <f>H7+H8+H9</f>
        <v>159471379</v>
      </c>
      <c r="I10" s="57">
        <f t="shared" ref="I10:Y10" si="2">I7+I8+I9</f>
        <v>1072189</v>
      </c>
      <c r="J10" s="57">
        <f t="shared" si="2"/>
        <v>9726616</v>
      </c>
      <c r="K10" s="57">
        <f t="shared" si="2"/>
        <v>4507291</v>
      </c>
      <c r="L10" s="57">
        <f t="shared" si="2"/>
        <v>2032193</v>
      </c>
      <c r="M10" s="57">
        <f t="shared" si="2"/>
        <v>65869433</v>
      </c>
      <c r="N10" s="57">
        <f t="shared" si="2"/>
        <v>28566415</v>
      </c>
      <c r="O10" s="57">
        <f t="shared" si="2"/>
        <v>0</v>
      </c>
      <c r="P10" s="57">
        <f t="shared" si="2"/>
        <v>830229</v>
      </c>
      <c r="Q10" s="57">
        <f t="shared" si="2"/>
        <v>0</v>
      </c>
      <c r="R10" s="57">
        <f t="shared" si="2"/>
        <v>0</v>
      </c>
      <c r="S10" s="57">
        <f t="shared" si="2"/>
        <v>0</v>
      </c>
      <c r="T10" s="57">
        <f t="shared" si="2"/>
        <v>-205774</v>
      </c>
      <c r="U10" s="57">
        <f t="shared" si="2"/>
        <v>92084350</v>
      </c>
      <c r="V10" s="57">
        <f t="shared" si="2"/>
        <v>46328381</v>
      </c>
      <c r="W10" s="57">
        <f t="shared" si="2"/>
        <v>406218316</v>
      </c>
      <c r="X10" s="57">
        <f t="shared" si="2"/>
        <v>124755316</v>
      </c>
      <c r="Y10" s="57">
        <f t="shared" si="2"/>
        <v>530973632</v>
      </c>
    </row>
    <row r="11" spans="1:25" x14ac:dyDescent="0.2">
      <c r="A11" s="404" t="s">
        <v>362</v>
      </c>
      <c r="B11" s="404"/>
      <c r="C11" s="404"/>
      <c r="D11" s="404"/>
      <c r="E11" s="404"/>
      <c r="F11" s="404"/>
      <c r="G11" s="6">
        <v>5</v>
      </c>
      <c r="H11" s="58">
        <v>0</v>
      </c>
      <c r="I11" s="58">
        <v>0</v>
      </c>
      <c r="J11" s="58">
        <v>0</v>
      </c>
      <c r="K11" s="58">
        <v>0</v>
      </c>
      <c r="L11" s="58">
        <v>0</v>
      </c>
      <c r="M11" s="58">
        <v>0</v>
      </c>
      <c r="N11" s="58">
        <v>0</v>
      </c>
      <c r="O11" s="58">
        <v>0</v>
      </c>
      <c r="P11" s="58">
        <v>0</v>
      </c>
      <c r="Q11" s="58">
        <v>0</v>
      </c>
      <c r="R11" s="58">
        <v>0</v>
      </c>
      <c r="S11" s="56">
        <v>0</v>
      </c>
      <c r="T11" s="56">
        <v>0</v>
      </c>
      <c r="U11" s="58">
        <v>0</v>
      </c>
      <c r="V11" s="56">
        <v>102600368</v>
      </c>
      <c r="W11" s="57">
        <f t="shared" ref="W11:W29" si="3">H11+I11+J11+K11-L11+M11+N11+O11+P11+Q11+R11+U11+V11+S11+T11</f>
        <v>102600368</v>
      </c>
      <c r="X11" s="56">
        <v>61752879</v>
      </c>
      <c r="Y11" s="57">
        <f t="shared" ref="Y11:Y29" si="4">W11+X11</f>
        <v>164353247</v>
      </c>
    </row>
    <row r="12" spans="1:25" x14ac:dyDescent="0.2">
      <c r="A12" s="404" t="s">
        <v>363</v>
      </c>
      <c r="B12" s="404"/>
      <c r="C12" s="404"/>
      <c r="D12" s="404"/>
      <c r="E12" s="404"/>
      <c r="F12" s="404"/>
      <c r="G12" s="6">
        <v>6</v>
      </c>
      <c r="H12" s="58">
        <v>0</v>
      </c>
      <c r="I12" s="58">
        <v>0</v>
      </c>
      <c r="J12" s="58">
        <v>0</v>
      </c>
      <c r="K12" s="58">
        <v>0</v>
      </c>
      <c r="L12" s="58">
        <v>0</v>
      </c>
      <c r="M12" s="58">
        <v>0</v>
      </c>
      <c r="N12" s="56">
        <v>0</v>
      </c>
      <c r="O12" s="58">
        <v>0</v>
      </c>
      <c r="P12" s="58">
        <v>0</v>
      </c>
      <c r="Q12" s="58">
        <v>0</v>
      </c>
      <c r="R12" s="58">
        <v>0</v>
      </c>
      <c r="S12" s="56">
        <v>0</v>
      </c>
      <c r="T12" s="56">
        <v>251543</v>
      </c>
      <c r="U12" s="58">
        <v>0</v>
      </c>
      <c r="V12" s="58">
        <v>0</v>
      </c>
      <c r="W12" s="57">
        <f t="shared" si="3"/>
        <v>251543</v>
      </c>
      <c r="X12" s="56">
        <v>186332</v>
      </c>
      <c r="Y12" s="57">
        <f t="shared" si="4"/>
        <v>437875</v>
      </c>
    </row>
    <row r="13" spans="1:25" ht="26.25" customHeight="1" x14ac:dyDescent="0.2">
      <c r="A13" s="404" t="s">
        <v>364</v>
      </c>
      <c r="B13" s="404"/>
      <c r="C13" s="404"/>
      <c r="D13" s="404"/>
      <c r="E13" s="404"/>
      <c r="F13" s="404"/>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404" t="s">
        <v>476</v>
      </c>
      <c r="B14" s="404"/>
      <c r="C14" s="404"/>
      <c r="D14" s="404"/>
      <c r="E14" s="404"/>
      <c r="F14" s="404"/>
      <c r="G14" s="6">
        <v>8</v>
      </c>
      <c r="H14" s="58">
        <v>0</v>
      </c>
      <c r="I14" s="58">
        <v>0</v>
      </c>
      <c r="J14" s="58">
        <v>0</v>
      </c>
      <c r="K14" s="58">
        <v>0</v>
      </c>
      <c r="L14" s="58">
        <v>0</v>
      </c>
      <c r="M14" s="58">
        <v>0</v>
      </c>
      <c r="N14" s="58">
        <v>0</v>
      </c>
      <c r="O14" s="58">
        <v>0</v>
      </c>
      <c r="P14" s="56"/>
      <c r="Q14" s="58">
        <v>0</v>
      </c>
      <c r="R14" s="58">
        <v>0</v>
      </c>
      <c r="S14" s="56">
        <v>0</v>
      </c>
      <c r="T14" s="56">
        <v>0</v>
      </c>
      <c r="U14" s="56">
        <v>0</v>
      </c>
      <c r="V14" s="56">
        <v>0</v>
      </c>
      <c r="W14" s="57">
        <f t="shared" si="3"/>
        <v>0</v>
      </c>
      <c r="X14" s="56">
        <v>0</v>
      </c>
      <c r="Y14" s="57">
        <f t="shared" si="4"/>
        <v>0</v>
      </c>
    </row>
    <row r="15" spans="1:25" x14ac:dyDescent="0.2">
      <c r="A15" s="404" t="s">
        <v>365</v>
      </c>
      <c r="B15" s="404"/>
      <c r="C15" s="404"/>
      <c r="D15" s="404"/>
      <c r="E15" s="404"/>
      <c r="F15" s="40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404" t="s">
        <v>366</v>
      </c>
      <c r="B16" s="404"/>
      <c r="C16" s="404"/>
      <c r="D16" s="404"/>
      <c r="E16" s="404"/>
      <c r="F16" s="40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404" t="s">
        <v>367</v>
      </c>
      <c r="B17" s="404"/>
      <c r="C17" s="404"/>
      <c r="D17" s="404"/>
      <c r="E17" s="404"/>
      <c r="F17" s="40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404" t="s">
        <v>368</v>
      </c>
      <c r="B18" s="404"/>
      <c r="C18" s="404"/>
      <c r="D18" s="404"/>
      <c r="E18" s="404"/>
      <c r="F18" s="40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404" t="s">
        <v>369</v>
      </c>
      <c r="B19" s="404"/>
      <c r="C19" s="404"/>
      <c r="D19" s="404"/>
      <c r="E19" s="404"/>
      <c r="F19" s="40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404" t="s">
        <v>370</v>
      </c>
      <c r="B20" s="404"/>
      <c r="C20" s="404"/>
      <c r="D20" s="404"/>
      <c r="E20" s="404"/>
      <c r="F20" s="40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404" t="s">
        <v>477</v>
      </c>
      <c r="B21" s="404"/>
      <c r="C21" s="404"/>
      <c r="D21" s="404"/>
      <c r="E21" s="404"/>
      <c r="F21" s="40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404" t="s">
        <v>478</v>
      </c>
      <c r="B22" s="404"/>
      <c r="C22" s="404"/>
      <c r="D22" s="404"/>
      <c r="E22" s="404"/>
      <c r="F22" s="40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404" t="s">
        <v>479</v>
      </c>
      <c r="B23" s="404"/>
      <c r="C23" s="404"/>
      <c r="D23" s="404"/>
      <c r="E23" s="404"/>
      <c r="F23" s="40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404" t="s">
        <v>371</v>
      </c>
      <c r="B24" s="404"/>
      <c r="C24" s="404"/>
      <c r="D24" s="404"/>
      <c r="E24" s="404"/>
      <c r="F24" s="404"/>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404" t="s">
        <v>480</v>
      </c>
      <c r="B25" s="404"/>
      <c r="C25" s="404"/>
      <c r="D25" s="404"/>
      <c r="E25" s="404"/>
      <c r="F25" s="40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404" t="s">
        <v>481</v>
      </c>
      <c r="B26" s="404"/>
      <c r="C26" s="404"/>
      <c r="D26" s="404"/>
      <c r="E26" s="404"/>
      <c r="F26" s="404"/>
      <c r="G26" s="6">
        <v>20</v>
      </c>
      <c r="H26" s="56">
        <v>0</v>
      </c>
      <c r="I26" s="56">
        <v>0</v>
      </c>
      <c r="J26" s="56">
        <v>0</v>
      </c>
      <c r="K26" s="56">
        <v>0</v>
      </c>
      <c r="L26" s="56">
        <v>0</v>
      </c>
      <c r="M26" s="56">
        <v>0</v>
      </c>
      <c r="N26" s="56">
        <v>0</v>
      </c>
      <c r="O26" s="56">
        <v>0</v>
      </c>
      <c r="P26" s="56">
        <v>0</v>
      </c>
      <c r="Q26" s="56">
        <v>0</v>
      </c>
      <c r="R26" s="56">
        <v>0</v>
      </c>
      <c r="S26" s="56">
        <v>0</v>
      </c>
      <c r="T26" s="56">
        <v>0</v>
      </c>
      <c r="U26" s="56">
        <v>-6365968</v>
      </c>
      <c r="V26" s="56">
        <v>0</v>
      </c>
      <c r="W26" s="57">
        <f t="shared" si="3"/>
        <v>-6365968</v>
      </c>
      <c r="X26" s="56">
        <v>-8457852</v>
      </c>
      <c r="Y26" s="57">
        <f t="shared" si="4"/>
        <v>-14823820</v>
      </c>
    </row>
    <row r="27" spans="1:25" x14ac:dyDescent="0.2">
      <c r="A27" s="404" t="s">
        <v>482</v>
      </c>
      <c r="B27" s="404"/>
      <c r="C27" s="404"/>
      <c r="D27" s="404"/>
      <c r="E27" s="404"/>
      <c r="F27" s="404"/>
      <c r="G27" s="6">
        <v>21</v>
      </c>
      <c r="H27" s="56">
        <v>0</v>
      </c>
      <c r="I27" s="56">
        <v>987</v>
      </c>
      <c r="J27" s="56">
        <v>412799</v>
      </c>
      <c r="K27" s="56">
        <v>1491259</v>
      </c>
      <c r="L27" s="56">
        <v>-33643</v>
      </c>
      <c r="M27" s="56">
        <v>1373900</v>
      </c>
      <c r="N27" s="56">
        <v>-2218150</v>
      </c>
      <c r="O27" s="56">
        <v>0</v>
      </c>
      <c r="P27" s="56">
        <v>0</v>
      </c>
      <c r="Q27" s="56">
        <v>0</v>
      </c>
      <c r="R27" s="56">
        <v>0</v>
      </c>
      <c r="S27" s="56">
        <v>0</v>
      </c>
      <c r="T27" s="56">
        <v>-118928</v>
      </c>
      <c r="U27" s="56">
        <v>-6304649</v>
      </c>
      <c r="V27" s="56">
        <v>0</v>
      </c>
      <c r="W27" s="57">
        <f t="shared" si="3"/>
        <v>-5329139</v>
      </c>
      <c r="X27" s="56">
        <v>-25558575</v>
      </c>
      <c r="Y27" s="57">
        <f t="shared" si="4"/>
        <v>-30887714</v>
      </c>
    </row>
    <row r="28" spans="1:25" x14ac:dyDescent="0.2">
      <c r="A28" s="404" t="s">
        <v>483</v>
      </c>
      <c r="B28" s="404"/>
      <c r="C28" s="404"/>
      <c r="D28" s="404"/>
      <c r="E28" s="404"/>
      <c r="F28" s="404"/>
      <c r="G28" s="6">
        <v>22</v>
      </c>
      <c r="H28" s="56">
        <v>0</v>
      </c>
      <c r="I28" s="56">
        <v>0</v>
      </c>
      <c r="J28" s="56">
        <v>433269</v>
      </c>
      <c r="K28" s="56">
        <v>0</v>
      </c>
      <c r="L28" s="56">
        <v>0</v>
      </c>
      <c r="M28" s="56">
        <v>0</v>
      </c>
      <c r="N28" s="56">
        <v>2329636</v>
      </c>
      <c r="O28" s="56">
        <v>0</v>
      </c>
      <c r="P28" s="56">
        <v>0</v>
      </c>
      <c r="Q28" s="56">
        <v>0</v>
      </c>
      <c r="R28" s="56">
        <v>0</v>
      </c>
      <c r="S28" s="56">
        <v>0</v>
      </c>
      <c r="T28" s="56">
        <v>0</v>
      </c>
      <c r="U28" s="56">
        <v>43565476</v>
      </c>
      <c r="V28" s="56">
        <v>-46328381</v>
      </c>
      <c r="W28" s="57">
        <f t="shared" si="3"/>
        <v>0</v>
      </c>
      <c r="X28" s="56">
        <v>0</v>
      </c>
      <c r="Y28" s="57">
        <f t="shared" si="4"/>
        <v>0</v>
      </c>
    </row>
    <row r="29" spans="1:25" x14ac:dyDescent="0.2">
      <c r="A29" s="404" t="s">
        <v>484</v>
      </c>
      <c r="B29" s="404"/>
      <c r="C29" s="404"/>
      <c r="D29" s="404"/>
      <c r="E29" s="404"/>
      <c r="F29" s="40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405" t="s">
        <v>485</v>
      </c>
      <c r="B30" s="405"/>
      <c r="C30" s="405"/>
      <c r="D30" s="405"/>
      <c r="E30" s="405"/>
      <c r="F30" s="405"/>
      <c r="G30" s="8">
        <v>24</v>
      </c>
      <c r="H30" s="59">
        <f>SUM(H10:H29)</f>
        <v>159471379</v>
      </c>
      <c r="I30" s="59">
        <f t="shared" ref="I30:Y30" si="5">SUM(I10:I29)</f>
        <v>1073176</v>
      </c>
      <c r="J30" s="59">
        <f t="shared" si="5"/>
        <v>10572684</v>
      </c>
      <c r="K30" s="59">
        <f t="shared" si="5"/>
        <v>5998550</v>
      </c>
      <c r="L30" s="59">
        <f t="shared" si="5"/>
        <v>1998550</v>
      </c>
      <c r="M30" s="59">
        <f t="shared" si="5"/>
        <v>67243333</v>
      </c>
      <c r="N30" s="59">
        <f t="shared" si="5"/>
        <v>28677901</v>
      </c>
      <c r="O30" s="59">
        <f t="shared" si="5"/>
        <v>0</v>
      </c>
      <c r="P30" s="59">
        <f t="shared" si="5"/>
        <v>830229</v>
      </c>
      <c r="Q30" s="59">
        <f t="shared" si="5"/>
        <v>0</v>
      </c>
      <c r="R30" s="59">
        <f t="shared" si="5"/>
        <v>0</v>
      </c>
      <c r="S30" s="59">
        <f t="shared" si="5"/>
        <v>0</v>
      </c>
      <c r="T30" s="59">
        <f t="shared" si="5"/>
        <v>-73159</v>
      </c>
      <c r="U30" s="59">
        <f t="shared" si="5"/>
        <v>122979209</v>
      </c>
      <c r="V30" s="59">
        <f t="shared" si="5"/>
        <v>102600368</v>
      </c>
      <c r="W30" s="59">
        <f t="shared" si="5"/>
        <v>497375120</v>
      </c>
      <c r="X30" s="59">
        <f t="shared" si="5"/>
        <v>152678100</v>
      </c>
      <c r="Y30" s="59">
        <f t="shared" si="5"/>
        <v>650053220</v>
      </c>
    </row>
    <row r="31" spans="1:25" x14ac:dyDescent="0.2">
      <c r="A31" s="406" t="s">
        <v>372</v>
      </c>
      <c r="B31" s="407"/>
      <c r="C31" s="407"/>
      <c r="D31" s="407"/>
      <c r="E31" s="407"/>
      <c r="F31" s="407"/>
      <c r="G31" s="407"/>
      <c r="H31" s="407"/>
      <c r="I31" s="407"/>
      <c r="J31" s="407"/>
      <c r="K31" s="407"/>
      <c r="L31" s="407"/>
      <c r="M31" s="407"/>
      <c r="N31" s="407"/>
      <c r="O31" s="407"/>
      <c r="P31" s="407"/>
      <c r="Q31" s="407"/>
      <c r="R31" s="407"/>
      <c r="S31" s="407"/>
      <c r="T31" s="407"/>
      <c r="U31" s="407"/>
      <c r="V31" s="407"/>
      <c r="W31" s="407"/>
      <c r="X31" s="407"/>
      <c r="Y31" s="407"/>
    </row>
    <row r="32" spans="1:25" ht="36.75" customHeight="1" x14ac:dyDescent="0.2">
      <c r="A32" s="400" t="s">
        <v>373</v>
      </c>
      <c r="B32" s="401"/>
      <c r="C32" s="401"/>
      <c r="D32" s="401"/>
      <c r="E32" s="401"/>
      <c r="F32" s="40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251543</v>
      </c>
      <c r="U32" s="57">
        <f t="shared" si="6"/>
        <v>0</v>
      </c>
      <c r="V32" s="57">
        <f t="shared" si="6"/>
        <v>0</v>
      </c>
      <c r="W32" s="57">
        <f t="shared" si="6"/>
        <v>251543</v>
      </c>
      <c r="X32" s="57">
        <f t="shared" si="6"/>
        <v>186332</v>
      </c>
      <c r="Y32" s="57">
        <f t="shared" si="6"/>
        <v>437875</v>
      </c>
    </row>
    <row r="33" spans="1:25" ht="31.5" customHeight="1" x14ac:dyDescent="0.2">
      <c r="A33" s="400" t="s">
        <v>486</v>
      </c>
      <c r="B33" s="401"/>
      <c r="C33" s="401"/>
      <c r="D33" s="401"/>
      <c r="E33" s="401"/>
      <c r="F33" s="40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251543</v>
      </c>
      <c r="U33" s="57">
        <f t="shared" si="7"/>
        <v>0</v>
      </c>
      <c r="V33" s="57">
        <f t="shared" si="7"/>
        <v>102600368</v>
      </c>
      <c r="W33" s="57">
        <f t="shared" si="7"/>
        <v>102851911</v>
      </c>
      <c r="X33" s="57">
        <f t="shared" si="7"/>
        <v>61939211</v>
      </c>
      <c r="Y33" s="57">
        <f t="shared" si="7"/>
        <v>164791122</v>
      </c>
    </row>
    <row r="34" spans="1:25" ht="30.75" customHeight="1" x14ac:dyDescent="0.2">
      <c r="A34" s="402" t="s">
        <v>487</v>
      </c>
      <c r="B34" s="403"/>
      <c r="C34" s="403"/>
      <c r="D34" s="403"/>
      <c r="E34" s="403"/>
      <c r="F34" s="403"/>
      <c r="G34" s="8">
        <v>27</v>
      </c>
      <c r="H34" s="59">
        <f>SUM(H21:H29)</f>
        <v>0</v>
      </c>
      <c r="I34" s="59">
        <f t="shared" ref="I34:Y34" si="8">SUM(I21:I29)</f>
        <v>987</v>
      </c>
      <c r="J34" s="59">
        <f t="shared" si="8"/>
        <v>846068</v>
      </c>
      <c r="K34" s="59">
        <f t="shared" si="8"/>
        <v>1491259</v>
      </c>
      <c r="L34" s="59">
        <f t="shared" si="8"/>
        <v>-33643</v>
      </c>
      <c r="M34" s="59">
        <f t="shared" si="8"/>
        <v>1373900</v>
      </c>
      <c r="N34" s="59">
        <f t="shared" si="8"/>
        <v>111486</v>
      </c>
      <c r="O34" s="59">
        <f t="shared" si="8"/>
        <v>0</v>
      </c>
      <c r="P34" s="59">
        <f t="shared" si="8"/>
        <v>0</v>
      </c>
      <c r="Q34" s="59">
        <f t="shared" si="8"/>
        <v>0</v>
      </c>
      <c r="R34" s="59">
        <f t="shared" si="8"/>
        <v>0</v>
      </c>
      <c r="S34" s="59">
        <f t="shared" si="8"/>
        <v>0</v>
      </c>
      <c r="T34" s="59">
        <f t="shared" si="8"/>
        <v>-118928</v>
      </c>
      <c r="U34" s="59">
        <f t="shared" si="8"/>
        <v>30894859</v>
      </c>
      <c r="V34" s="59">
        <f t="shared" si="8"/>
        <v>-46328381</v>
      </c>
      <c r="W34" s="59">
        <f t="shared" si="8"/>
        <v>-11695107</v>
      </c>
      <c r="X34" s="59">
        <f t="shared" si="8"/>
        <v>-34016427</v>
      </c>
      <c r="Y34" s="59">
        <f t="shared" si="8"/>
        <v>-45711534</v>
      </c>
    </row>
    <row r="35" spans="1:25" x14ac:dyDescent="0.2">
      <c r="A35" s="406" t="s">
        <v>374</v>
      </c>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row>
    <row r="36" spans="1:25" x14ac:dyDescent="0.2">
      <c r="A36" s="409" t="s">
        <v>375</v>
      </c>
      <c r="B36" s="409"/>
      <c r="C36" s="409"/>
      <c r="D36" s="409"/>
      <c r="E36" s="409"/>
      <c r="F36" s="409"/>
      <c r="G36" s="6">
        <v>28</v>
      </c>
      <c r="H36" s="56">
        <v>159471379</v>
      </c>
      <c r="I36" s="56">
        <v>1073176</v>
      </c>
      <c r="J36" s="56">
        <v>10572684</v>
      </c>
      <c r="K36" s="56">
        <v>5998550</v>
      </c>
      <c r="L36" s="56">
        <v>1998550</v>
      </c>
      <c r="M36" s="56">
        <v>67243333</v>
      </c>
      <c r="N36" s="56">
        <v>28677901</v>
      </c>
      <c r="O36" s="56">
        <v>0</v>
      </c>
      <c r="P36" s="56">
        <v>830229</v>
      </c>
      <c r="Q36" s="56">
        <v>0</v>
      </c>
      <c r="R36" s="56">
        <v>0</v>
      </c>
      <c r="S36" s="56">
        <v>0</v>
      </c>
      <c r="T36" s="56">
        <v>-73159</v>
      </c>
      <c r="U36" s="56">
        <v>122979209</v>
      </c>
      <c r="V36" s="56">
        <v>102600368</v>
      </c>
      <c r="W36" s="57">
        <f>H36+I36+J36+K36-L36+M36+N36+O36+P36+Q36+R36+U36+V36+S36+T36</f>
        <v>497375120</v>
      </c>
      <c r="X36" s="56">
        <v>152678100</v>
      </c>
      <c r="Y36" s="57">
        <f t="shared" ref="Y36:Y38" si="9">W36+X36</f>
        <v>650053220</v>
      </c>
    </row>
    <row r="37" spans="1:25" x14ac:dyDescent="0.2">
      <c r="A37" s="404" t="s">
        <v>376</v>
      </c>
      <c r="B37" s="404"/>
      <c r="C37" s="404"/>
      <c r="D37" s="404"/>
      <c r="E37" s="404"/>
      <c r="F37" s="40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404" t="s">
        <v>377</v>
      </c>
      <c r="B38" s="404"/>
      <c r="C38" s="404"/>
      <c r="D38" s="404"/>
      <c r="E38" s="404"/>
      <c r="F38" s="40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410" t="s">
        <v>488</v>
      </c>
      <c r="B39" s="410"/>
      <c r="C39" s="410"/>
      <c r="D39" s="410"/>
      <c r="E39" s="410"/>
      <c r="F39" s="410"/>
      <c r="G39" s="7">
        <v>31</v>
      </c>
      <c r="H39" s="57">
        <f>H36+H37+H38</f>
        <v>159471379</v>
      </c>
      <c r="I39" s="57">
        <f t="shared" ref="I39:Y39" si="11">I36+I37+I38</f>
        <v>1073176</v>
      </c>
      <c r="J39" s="57">
        <f t="shared" si="11"/>
        <v>10572684</v>
      </c>
      <c r="K39" s="57">
        <f t="shared" si="11"/>
        <v>5998550</v>
      </c>
      <c r="L39" s="57">
        <f t="shared" si="11"/>
        <v>1998550</v>
      </c>
      <c r="M39" s="57">
        <f t="shared" si="11"/>
        <v>67243333</v>
      </c>
      <c r="N39" s="57">
        <f t="shared" si="11"/>
        <v>28677901</v>
      </c>
      <c r="O39" s="57">
        <f t="shared" si="11"/>
        <v>0</v>
      </c>
      <c r="P39" s="57">
        <f t="shared" si="11"/>
        <v>830229</v>
      </c>
      <c r="Q39" s="57">
        <f t="shared" si="11"/>
        <v>0</v>
      </c>
      <c r="R39" s="57">
        <f t="shared" si="11"/>
        <v>0</v>
      </c>
      <c r="S39" s="57">
        <f t="shared" si="11"/>
        <v>0</v>
      </c>
      <c r="T39" s="57">
        <f t="shared" si="11"/>
        <v>-73159</v>
      </c>
      <c r="U39" s="57">
        <f t="shared" si="11"/>
        <v>122979209</v>
      </c>
      <c r="V39" s="57">
        <f t="shared" si="11"/>
        <v>102600368</v>
      </c>
      <c r="W39" s="57">
        <f t="shared" si="11"/>
        <v>497375120</v>
      </c>
      <c r="X39" s="57">
        <f t="shared" si="11"/>
        <v>152678100</v>
      </c>
      <c r="Y39" s="57">
        <f t="shared" si="11"/>
        <v>650053220</v>
      </c>
    </row>
    <row r="40" spans="1:25" x14ac:dyDescent="0.2">
      <c r="A40" s="404" t="s">
        <v>378</v>
      </c>
      <c r="B40" s="404"/>
      <c r="C40" s="404"/>
      <c r="D40" s="404"/>
      <c r="E40" s="404"/>
      <c r="F40" s="404"/>
      <c r="G40" s="6">
        <v>32</v>
      </c>
      <c r="H40" s="58">
        <v>0</v>
      </c>
      <c r="I40" s="58">
        <v>0</v>
      </c>
      <c r="J40" s="58">
        <v>0</v>
      </c>
      <c r="K40" s="58">
        <v>0</v>
      </c>
      <c r="L40" s="58">
        <v>0</v>
      </c>
      <c r="M40" s="58">
        <v>0</v>
      </c>
      <c r="N40" s="58">
        <v>0</v>
      </c>
      <c r="O40" s="58">
        <v>0</v>
      </c>
      <c r="P40" s="58">
        <v>0</v>
      </c>
      <c r="Q40" s="58">
        <v>0</v>
      </c>
      <c r="R40" s="58">
        <v>0</v>
      </c>
      <c r="S40" s="56">
        <v>0</v>
      </c>
      <c r="T40" s="56">
        <v>0</v>
      </c>
      <c r="U40" s="58">
        <v>0</v>
      </c>
      <c r="V40" s="56">
        <v>110867143</v>
      </c>
      <c r="W40" s="57">
        <f t="shared" ref="W40:W58" si="12">H40+I40+J40+K40-L40+M40+N40+O40+P40+Q40+R40+U40+V40+S40+T40</f>
        <v>110867143</v>
      </c>
      <c r="X40" s="56">
        <v>56706646</v>
      </c>
      <c r="Y40" s="57">
        <f t="shared" ref="Y40:Y58" si="13">W40+X40</f>
        <v>167573789</v>
      </c>
    </row>
    <row r="41" spans="1:25" x14ac:dyDescent="0.2">
      <c r="A41" s="404" t="s">
        <v>379</v>
      </c>
      <c r="B41" s="404"/>
      <c r="C41" s="404"/>
      <c r="D41" s="404"/>
      <c r="E41" s="404"/>
      <c r="F41" s="404"/>
      <c r="G41" s="6">
        <v>33</v>
      </c>
      <c r="H41" s="58">
        <v>0</v>
      </c>
      <c r="I41" s="58">
        <v>0</v>
      </c>
      <c r="J41" s="58">
        <v>0</v>
      </c>
      <c r="K41" s="58">
        <v>0</v>
      </c>
      <c r="L41" s="58">
        <v>0</v>
      </c>
      <c r="M41" s="58">
        <v>0</v>
      </c>
      <c r="N41" s="56">
        <v>0</v>
      </c>
      <c r="O41" s="58">
        <v>0</v>
      </c>
      <c r="P41" s="58">
        <v>0</v>
      </c>
      <c r="Q41" s="58">
        <v>0</v>
      </c>
      <c r="R41" s="58">
        <v>0</v>
      </c>
      <c r="S41" s="56">
        <v>0</v>
      </c>
      <c r="T41" s="56">
        <v>-15109</v>
      </c>
      <c r="U41" s="58">
        <v>0</v>
      </c>
      <c r="V41" s="58">
        <v>0</v>
      </c>
      <c r="W41" s="57">
        <f t="shared" si="12"/>
        <v>-15109</v>
      </c>
      <c r="X41" s="56">
        <v>-13541</v>
      </c>
      <c r="Y41" s="57">
        <f t="shared" si="13"/>
        <v>-28650</v>
      </c>
    </row>
    <row r="42" spans="1:25" ht="27" customHeight="1" x14ac:dyDescent="0.2">
      <c r="A42" s="404" t="s">
        <v>380</v>
      </c>
      <c r="B42" s="404"/>
      <c r="C42" s="404"/>
      <c r="D42" s="404"/>
      <c r="E42" s="404"/>
      <c r="F42" s="40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404" t="s">
        <v>476</v>
      </c>
      <c r="B43" s="404"/>
      <c r="C43" s="404"/>
      <c r="D43" s="404"/>
      <c r="E43" s="404"/>
      <c r="F43" s="404"/>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2"/>
        <v>0</v>
      </c>
      <c r="X43" s="56">
        <v>0</v>
      </c>
      <c r="Y43" s="57">
        <f t="shared" si="13"/>
        <v>0</v>
      </c>
    </row>
    <row r="44" spans="1:25" ht="21" customHeight="1" x14ac:dyDescent="0.2">
      <c r="A44" s="404" t="s">
        <v>489</v>
      </c>
      <c r="B44" s="404"/>
      <c r="C44" s="404"/>
      <c r="D44" s="404"/>
      <c r="E44" s="404"/>
      <c r="F44" s="40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404" t="s">
        <v>381</v>
      </c>
      <c r="B45" s="404"/>
      <c r="C45" s="404"/>
      <c r="D45" s="404"/>
      <c r="E45" s="404"/>
      <c r="F45" s="40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404" t="s">
        <v>382</v>
      </c>
      <c r="B46" s="404"/>
      <c r="C46" s="404"/>
      <c r="D46" s="404"/>
      <c r="E46" s="404"/>
      <c r="F46" s="40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404" t="s">
        <v>383</v>
      </c>
      <c r="B47" s="404"/>
      <c r="C47" s="404"/>
      <c r="D47" s="404"/>
      <c r="E47" s="404"/>
      <c r="F47" s="40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404" t="s">
        <v>384</v>
      </c>
      <c r="B48" s="404"/>
      <c r="C48" s="404"/>
      <c r="D48" s="404"/>
      <c r="E48" s="404"/>
      <c r="F48" s="404"/>
      <c r="G48" s="6">
        <v>40</v>
      </c>
      <c r="H48" s="56">
        <v>0</v>
      </c>
      <c r="I48" s="56">
        <v>0</v>
      </c>
      <c r="J48" s="56">
        <v>20</v>
      </c>
      <c r="K48" s="56">
        <v>-126835</v>
      </c>
      <c r="L48" s="56">
        <v>-126835</v>
      </c>
      <c r="M48" s="56">
        <v>177</v>
      </c>
      <c r="N48" s="56">
        <v>-161171</v>
      </c>
      <c r="O48" s="56">
        <v>0</v>
      </c>
      <c r="P48" s="56">
        <v>72</v>
      </c>
      <c r="Q48" s="56">
        <v>0</v>
      </c>
      <c r="R48" s="56">
        <v>0</v>
      </c>
      <c r="S48" s="56">
        <v>0</v>
      </c>
      <c r="T48" s="56"/>
      <c r="U48" s="56">
        <v>-7348529</v>
      </c>
      <c r="V48" s="56">
        <v>0</v>
      </c>
      <c r="W48" s="57">
        <f t="shared" si="12"/>
        <v>-7509431</v>
      </c>
      <c r="X48" s="56">
        <v>7290343</v>
      </c>
      <c r="Y48" s="57">
        <f t="shared" si="13"/>
        <v>-219088</v>
      </c>
    </row>
    <row r="49" spans="1:25" x14ac:dyDescent="0.2">
      <c r="A49" s="404" t="s">
        <v>385</v>
      </c>
      <c r="B49" s="404"/>
      <c r="C49" s="404"/>
      <c r="D49" s="404"/>
      <c r="E49" s="404"/>
      <c r="F49" s="40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404" t="s">
        <v>477</v>
      </c>
      <c r="B50" s="404"/>
      <c r="C50" s="404"/>
      <c r="D50" s="404"/>
      <c r="E50" s="404"/>
      <c r="F50" s="40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404" t="s">
        <v>478</v>
      </c>
      <c r="B51" s="404"/>
      <c r="C51" s="404"/>
      <c r="D51" s="404"/>
      <c r="E51" s="404"/>
      <c r="F51" s="40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404" t="s">
        <v>479</v>
      </c>
      <c r="B52" s="404"/>
      <c r="C52" s="404"/>
      <c r="D52" s="404"/>
      <c r="E52" s="404"/>
      <c r="F52" s="40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404" t="s">
        <v>490</v>
      </c>
      <c r="B53" s="404"/>
      <c r="C53" s="404"/>
      <c r="D53" s="404"/>
      <c r="E53" s="404"/>
      <c r="F53" s="404"/>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404" t="s">
        <v>480</v>
      </c>
      <c r="B54" s="404"/>
      <c r="C54" s="404"/>
      <c r="D54" s="404"/>
      <c r="E54" s="404"/>
      <c r="F54" s="40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404" t="s">
        <v>481</v>
      </c>
      <c r="B55" s="404"/>
      <c r="C55" s="404"/>
      <c r="D55" s="404"/>
      <c r="E55" s="404"/>
      <c r="F55" s="404"/>
      <c r="G55" s="6">
        <v>47</v>
      </c>
      <c r="H55" s="56">
        <v>0</v>
      </c>
      <c r="I55" s="56">
        <v>0</v>
      </c>
      <c r="J55" s="56">
        <v>0</v>
      </c>
      <c r="K55" s="56">
        <v>0</v>
      </c>
      <c r="L55" s="56">
        <v>0</v>
      </c>
      <c r="M55" s="56">
        <v>0</v>
      </c>
      <c r="N55" s="56">
        <v>0</v>
      </c>
      <c r="O55" s="56">
        <v>0</v>
      </c>
      <c r="P55" s="56">
        <v>0</v>
      </c>
      <c r="Q55" s="56">
        <v>0</v>
      </c>
      <c r="R55" s="56">
        <v>0</v>
      </c>
      <c r="S55" s="56">
        <v>0</v>
      </c>
      <c r="T55" s="56">
        <v>0</v>
      </c>
      <c r="U55" s="56">
        <v>-7641705</v>
      </c>
      <c r="V55" s="56">
        <v>0</v>
      </c>
      <c r="W55" s="57">
        <f t="shared" si="12"/>
        <v>-7641705</v>
      </c>
      <c r="X55" s="56">
        <v>-20014844</v>
      </c>
      <c r="Y55" s="57">
        <f t="shared" si="13"/>
        <v>-27656549</v>
      </c>
    </row>
    <row r="56" spans="1:25" x14ac:dyDescent="0.2">
      <c r="A56" s="404" t="s">
        <v>482</v>
      </c>
      <c r="B56" s="404"/>
      <c r="C56" s="404"/>
      <c r="D56" s="404"/>
      <c r="E56" s="404"/>
      <c r="F56" s="404"/>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404" t="s">
        <v>491</v>
      </c>
      <c r="B57" s="404"/>
      <c r="C57" s="404"/>
      <c r="D57" s="404"/>
      <c r="E57" s="404"/>
      <c r="F57" s="404"/>
      <c r="G57" s="6">
        <v>49</v>
      </c>
      <c r="H57" s="56">
        <v>0</v>
      </c>
      <c r="I57" s="56">
        <v>0</v>
      </c>
      <c r="J57" s="56">
        <v>0</v>
      </c>
      <c r="K57" s="56">
        <v>0</v>
      </c>
      <c r="L57" s="56">
        <v>0</v>
      </c>
      <c r="M57" s="56">
        <v>0</v>
      </c>
      <c r="N57" s="56">
        <v>4283346</v>
      </c>
      <c r="O57" s="56">
        <v>0</v>
      </c>
      <c r="P57" s="56">
        <v>0</v>
      </c>
      <c r="Q57" s="56">
        <v>0</v>
      </c>
      <c r="R57" s="56">
        <v>0</v>
      </c>
      <c r="S57" s="56">
        <v>0</v>
      </c>
      <c r="T57" s="56">
        <v>0</v>
      </c>
      <c r="U57" s="56">
        <v>98317022</v>
      </c>
      <c r="V57" s="56">
        <v>-102600368</v>
      </c>
      <c r="W57" s="57">
        <f t="shared" si="12"/>
        <v>0</v>
      </c>
      <c r="X57" s="56">
        <v>0</v>
      </c>
      <c r="Y57" s="57">
        <f t="shared" si="13"/>
        <v>0</v>
      </c>
    </row>
    <row r="58" spans="1:25" x14ac:dyDescent="0.2">
      <c r="A58" s="404" t="s">
        <v>484</v>
      </c>
      <c r="B58" s="404"/>
      <c r="C58" s="404"/>
      <c r="D58" s="404"/>
      <c r="E58" s="404"/>
      <c r="F58" s="40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405" t="s">
        <v>492</v>
      </c>
      <c r="B59" s="405"/>
      <c r="C59" s="405"/>
      <c r="D59" s="405"/>
      <c r="E59" s="405"/>
      <c r="F59" s="405"/>
      <c r="G59" s="8">
        <v>51</v>
      </c>
      <c r="H59" s="59">
        <f t="shared" ref="H59:T59" si="14">SUM(H39:H58)</f>
        <v>159471379</v>
      </c>
      <c r="I59" s="59">
        <f t="shared" si="14"/>
        <v>1073176</v>
      </c>
      <c r="J59" s="59">
        <f t="shared" si="14"/>
        <v>10572704</v>
      </c>
      <c r="K59" s="59">
        <f t="shared" si="14"/>
        <v>5871715</v>
      </c>
      <c r="L59" s="59">
        <f t="shared" si="14"/>
        <v>1871715</v>
      </c>
      <c r="M59" s="59">
        <f t="shared" si="14"/>
        <v>67243510</v>
      </c>
      <c r="N59" s="59">
        <f t="shared" si="14"/>
        <v>32800076</v>
      </c>
      <c r="O59" s="59">
        <f t="shared" si="14"/>
        <v>0</v>
      </c>
      <c r="P59" s="59">
        <f t="shared" si="14"/>
        <v>830301</v>
      </c>
      <c r="Q59" s="59">
        <f t="shared" si="14"/>
        <v>0</v>
      </c>
      <c r="R59" s="59">
        <f t="shared" si="14"/>
        <v>0</v>
      </c>
      <c r="S59" s="59">
        <f t="shared" si="14"/>
        <v>0</v>
      </c>
      <c r="T59" s="59">
        <f t="shared" si="14"/>
        <v>-88268</v>
      </c>
      <c r="U59" s="59">
        <f>SUM(U39:U58)</f>
        <v>206305997</v>
      </c>
      <c r="V59" s="59">
        <f>SUM(V39:V58)</f>
        <v>110867143</v>
      </c>
      <c r="W59" s="59">
        <f>SUM(W39:W58)</f>
        <v>593076018</v>
      </c>
      <c r="X59" s="59">
        <f>SUM(X39:X58)</f>
        <v>196646704</v>
      </c>
      <c r="Y59" s="59">
        <f>SUM(Y39:Y58)</f>
        <v>789722722</v>
      </c>
    </row>
    <row r="60" spans="1:25" x14ac:dyDescent="0.2">
      <c r="A60" s="406" t="s">
        <v>386</v>
      </c>
      <c r="B60" s="407"/>
      <c r="C60" s="407"/>
      <c r="D60" s="407"/>
      <c r="E60" s="407"/>
      <c r="F60" s="407"/>
      <c r="G60" s="407"/>
      <c r="H60" s="407"/>
      <c r="I60" s="407"/>
      <c r="J60" s="407"/>
      <c r="K60" s="407"/>
      <c r="L60" s="407"/>
      <c r="M60" s="407"/>
      <c r="N60" s="407"/>
      <c r="O60" s="407"/>
      <c r="P60" s="407"/>
      <c r="Q60" s="407"/>
      <c r="R60" s="407"/>
      <c r="S60" s="407"/>
      <c r="T60" s="407"/>
      <c r="U60" s="407"/>
      <c r="V60" s="407"/>
      <c r="W60" s="407"/>
      <c r="X60" s="407"/>
      <c r="Y60" s="407"/>
    </row>
    <row r="61" spans="1:25" ht="31.5" customHeight="1" x14ac:dyDescent="0.2">
      <c r="A61" s="400" t="s">
        <v>494</v>
      </c>
      <c r="B61" s="401"/>
      <c r="C61" s="401"/>
      <c r="D61" s="401"/>
      <c r="E61" s="401"/>
      <c r="F61" s="401"/>
      <c r="G61" s="7">
        <v>52</v>
      </c>
      <c r="H61" s="57">
        <f t="shared" ref="H61:T61" si="15">SUM(H41:H49)</f>
        <v>0</v>
      </c>
      <c r="I61" s="57">
        <f t="shared" si="15"/>
        <v>0</v>
      </c>
      <c r="J61" s="57">
        <f t="shared" si="15"/>
        <v>20</v>
      </c>
      <c r="K61" s="57">
        <f t="shared" si="15"/>
        <v>-126835</v>
      </c>
      <c r="L61" s="57">
        <f t="shared" si="15"/>
        <v>-126835</v>
      </c>
      <c r="M61" s="57">
        <f t="shared" si="15"/>
        <v>177</v>
      </c>
      <c r="N61" s="57">
        <f t="shared" si="15"/>
        <v>-161171</v>
      </c>
      <c r="O61" s="57">
        <f t="shared" si="15"/>
        <v>0</v>
      </c>
      <c r="P61" s="57">
        <f t="shared" si="15"/>
        <v>72</v>
      </c>
      <c r="Q61" s="57">
        <f t="shared" si="15"/>
        <v>0</v>
      </c>
      <c r="R61" s="57">
        <f t="shared" si="15"/>
        <v>0</v>
      </c>
      <c r="S61" s="57">
        <f t="shared" si="15"/>
        <v>0</v>
      </c>
      <c r="T61" s="57">
        <f t="shared" si="15"/>
        <v>-15109</v>
      </c>
      <c r="U61" s="57">
        <f>SUM(U41:U49)</f>
        <v>-7348529</v>
      </c>
      <c r="V61" s="57">
        <f>SUM(V41:V49)</f>
        <v>0</v>
      </c>
      <c r="W61" s="57">
        <f>SUM(W41:W49)</f>
        <v>-7524540</v>
      </c>
      <c r="X61" s="57">
        <f>SUM(X41:X49)</f>
        <v>7276802</v>
      </c>
      <c r="Y61" s="57">
        <f>SUM(Y41:Y49)</f>
        <v>-247738</v>
      </c>
    </row>
    <row r="62" spans="1:25" ht="27.75" customHeight="1" x14ac:dyDescent="0.2">
      <c r="A62" s="400" t="s">
        <v>495</v>
      </c>
      <c r="B62" s="401"/>
      <c r="C62" s="401"/>
      <c r="D62" s="401"/>
      <c r="E62" s="401"/>
      <c r="F62" s="401"/>
      <c r="G62" s="7">
        <v>53</v>
      </c>
      <c r="H62" s="57">
        <f t="shared" ref="H62:T62" si="16">H40+H61</f>
        <v>0</v>
      </c>
      <c r="I62" s="57">
        <f t="shared" si="16"/>
        <v>0</v>
      </c>
      <c r="J62" s="57">
        <f t="shared" si="16"/>
        <v>20</v>
      </c>
      <c r="K62" s="57">
        <f t="shared" si="16"/>
        <v>-126835</v>
      </c>
      <c r="L62" s="57">
        <f t="shared" si="16"/>
        <v>-126835</v>
      </c>
      <c r="M62" s="57">
        <f t="shared" si="16"/>
        <v>177</v>
      </c>
      <c r="N62" s="57">
        <f t="shared" si="16"/>
        <v>-161171</v>
      </c>
      <c r="O62" s="57">
        <f t="shared" si="16"/>
        <v>0</v>
      </c>
      <c r="P62" s="57">
        <f t="shared" si="16"/>
        <v>72</v>
      </c>
      <c r="Q62" s="57">
        <f t="shared" si="16"/>
        <v>0</v>
      </c>
      <c r="R62" s="57">
        <f t="shared" si="16"/>
        <v>0</v>
      </c>
      <c r="S62" s="57">
        <f t="shared" si="16"/>
        <v>0</v>
      </c>
      <c r="T62" s="57">
        <f t="shared" si="16"/>
        <v>-15109</v>
      </c>
      <c r="U62" s="57">
        <f>U40+U61</f>
        <v>-7348529</v>
      </c>
      <c r="V62" s="57">
        <f>V40+V61</f>
        <v>110867143</v>
      </c>
      <c r="W62" s="57">
        <f>W40+W61</f>
        <v>103342603</v>
      </c>
      <c r="X62" s="57">
        <f>X40+X61</f>
        <v>63983448</v>
      </c>
      <c r="Y62" s="57">
        <f>Y40+Y61</f>
        <v>167326051</v>
      </c>
    </row>
    <row r="63" spans="1:25" ht="29.25" customHeight="1" x14ac:dyDescent="0.2">
      <c r="A63" s="402" t="s">
        <v>493</v>
      </c>
      <c r="B63" s="403"/>
      <c r="C63" s="403"/>
      <c r="D63" s="403"/>
      <c r="E63" s="403"/>
      <c r="F63" s="403"/>
      <c r="G63" s="8">
        <v>54</v>
      </c>
      <c r="H63" s="59">
        <f t="shared" ref="H63:T63" si="17">SUM(H50:H58)</f>
        <v>0</v>
      </c>
      <c r="I63" s="59">
        <f t="shared" si="17"/>
        <v>0</v>
      </c>
      <c r="J63" s="59">
        <f t="shared" si="17"/>
        <v>0</v>
      </c>
      <c r="K63" s="59">
        <f t="shared" si="17"/>
        <v>0</v>
      </c>
      <c r="L63" s="59">
        <f t="shared" si="17"/>
        <v>0</v>
      </c>
      <c r="M63" s="59">
        <f t="shared" si="17"/>
        <v>0</v>
      </c>
      <c r="N63" s="59">
        <f t="shared" si="17"/>
        <v>4283346</v>
      </c>
      <c r="O63" s="59">
        <f t="shared" si="17"/>
        <v>0</v>
      </c>
      <c r="P63" s="59">
        <f t="shared" si="17"/>
        <v>0</v>
      </c>
      <c r="Q63" s="59">
        <f t="shared" si="17"/>
        <v>0</v>
      </c>
      <c r="R63" s="59">
        <f t="shared" si="17"/>
        <v>0</v>
      </c>
      <c r="S63" s="59">
        <f t="shared" si="17"/>
        <v>0</v>
      </c>
      <c r="T63" s="59">
        <f t="shared" si="17"/>
        <v>0</v>
      </c>
      <c r="U63" s="59">
        <f>SUM(U50:U58)</f>
        <v>90675317</v>
      </c>
      <c r="V63" s="59">
        <f>SUM(V50:V58)</f>
        <v>-102600368</v>
      </c>
      <c r="W63" s="59">
        <f>SUM(W50:W58)</f>
        <v>-7641705</v>
      </c>
      <c r="X63" s="59">
        <f>SUM(X50:X58)</f>
        <v>-20014844</v>
      </c>
      <c r="Y63" s="59">
        <f>SUM(Y50:Y58)</f>
        <v>-27656549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229"/>
  <sheetViews>
    <sheetView zoomScaleNormal="100" workbookViewId="0">
      <selection activeCell="F21" sqref="F21"/>
    </sheetView>
  </sheetViews>
  <sheetFormatPr defaultColWidth="0" defaultRowHeight="12.75" zeroHeight="1" x14ac:dyDescent="0.2"/>
  <cols>
    <col min="1" max="3" width="9.140625" customWidth="1"/>
    <col min="4" max="4" width="37.28515625" customWidth="1"/>
    <col min="5" max="5" width="11.85546875" customWidth="1"/>
    <col min="6" max="6" width="14.5703125" customWidth="1"/>
    <col min="7" max="7" width="11.7109375" customWidth="1"/>
    <col min="8" max="8" width="14.28515625" customWidth="1"/>
    <col min="9" max="9" width="13.42578125" customWidth="1"/>
    <col min="10" max="10" width="11.42578125" style="174" customWidth="1"/>
    <col min="21" max="16384" width="9.140625" hidden="1"/>
  </cols>
  <sheetData>
    <row r="1" spans="1:10" x14ac:dyDescent="0.2">
      <c r="A1" s="126" t="s">
        <v>536</v>
      </c>
      <c r="B1" s="126"/>
      <c r="C1" s="126"/>
      <c r="D1" s="126"/>
      <c r="E1" s="126"/>
      <c r="F1" s="127"/>
      <c r="G1" s="127"/>
      <c r="H1" s="127"/>
      <c r="I1" s="127"/>
      <c r="J1" s="128"/>
    </row>
    <row r="2" spans="1:10" x14ac:dyDescent="0.2">
      <c r="A2" s="127"/>
      <c r="B2" s="127"/>
      <c r="C2" s="127"/>
      <c r="D2" s="127"/>
      <c r="E2" s="127"/>
      <c r="F2" s="127"/>
      <c r="G2" s="127"/>
      <c r="H2" s="127"/>
      <c r="I2" s="127"/>
      <c r="J2" s="128"/>
    </row>
    <row r="3" spans="1:10" x14ac:dyDescent="0.2">
      <c r="A3" s="126" t="s">
        <v>637</v>
      </c>
      <c r="B3" s="126"/>
      <c r="C3" s="126"/>
      <c r="D3" s="126"/>
      <c r="E3" s="126"/>
      <c r="F3" s="127"/>
      <c r="G3" s="127"/>
      <c r="H3" s="127"/>
      <c r="I3" s="127"/>
      <c r="J3" s="128"/>
    </row>
    <row r="4" spans="1:10" x14ac:dyDescent="0.2">
      <c r="A4" s="127" t="s">
        <v>537</v>
      </c>
      <c r="B4" s="127"/>
      <c r="C4" s="127"/>
      <c r="D4" s="127"/>
      <c r="E4" s="127"/>
      <c r="F4" s="127"/>
      <c r="G4" s="127"/>
      <c r="H4" s="127"/>
      <c r="I4" s="127"/>
      <c r="J4" s="128"/>
    </row>
    <row r="5" spans="1:10" x14ac:dyDescent="0.2">
      <c r="A5" s="127"/>
      <c r="B5" s="127"/>
      <c r="C5" s="127"/>
      <c r="D5" s="127"/>
      <c r="E5" s="127"/>
      <c r="F5" s="127"/>
      <c r="G5" s="127"/>
      <c r="H5" s="127"/>
      <c r="I5" s="127"/>
      <c r="J5" s="128"/>
    </row>
    <row r="6" spans="1:10" x14ac:dyDescent="0.2">
      <c r="A6" s="126" t="s">
        <v>668</v>
      </c>
      <c r="B6" s="126"/>
      <c r="C6" s="126"/>
      <c r="D6" s="126"/>
      <c r="E6" s="126"/>
      <c r="F6" s="127"/>
      <c r="G6" s="127"/>
      <c r="H6" s="127"/>
      <c r="I6" s="127"/>
      <c r="J6" s="128"/>
    </row>
    <row r="7" spans="1:10" x14ac:dyDescent="0.2">
      <c r="A7" s="127"/>
      <c r="B7" s="127"/>
      <c r="C7" s="127"/>
      <c r="D7" s="127"/>
      <c r="E7" s="127"/>
      <c r="F7" s="127"/>
      <c r="G7" s="127"/>
      <c r="H7" s="127"/>
      <c r="I7" s="127"/>
      <c r="J7" s="128"/>
    </row>
    <row r="8" spans="1:10" x14ac:dyDescent="0.2">
      <c r="A8" s="129" t="s">
        <v>538</v>
      </c>
      <c r="B8" s="129"/>
      <c r="C8" s="129"/>
      <c r="D8" s="129"/>
      <c r="E8" s="129"/>
      <c r="F8" s="127"/>
      <c r="G8" s="127"/>
      <c r="H8" s="127"/>
      <c r="I8" s="127"/>
      <c r="J8" s="128"/>
    </row>
    <row r="9" spans="1:10" x14ac:dyDescent="0.2">
      <c r="A9" s="129"/>
      <c r="B9" s="129"/>
      <c r="C9" s="129"/>
      <c r="D9" s="129"/>
      <c r="E9" s="129"/>
      <c r="F9" s="127"/>
      <c r="G9" s="127"/>
      <c r="H9" s="127"/>
      <c r="I9" s="127"/>
      <c r="J9" s="128"/>
    </row>
    <row r="10" spans="1:10" x14ac:dyDescent="0.2">
      <c r="A10" s="129" t="s">
        <v>539</v>
      </c>
      <c r="B10" s="129"/>
      <c r="C10" s="129"/>
      <c r="D10" s="129"/>
      <c r="E10" s="129"/>
      <c r="F10" s="127"/>
      <c r="G10" s="127"/>
      <c r="H10" s="127"/>
      <c r="I10" s="127"/>
      <c r="J10" s="128"/>
    </row>
    <row r="11" spans="1:10" x14ac:dyDescent="0.2">
      <c r="A11" s="443" t="s">
        <v>621</v>
      </c>
      <c r="B11" s="443"/>
      <c r="C11" s="443"/>
      <c r="D11" s="443"/>
      <c r="E11" s="443"/>
      <c r="F11" s="443"/>
      <c r="G11" s="443"/>
      <c r="H11" s="443"/>
      <c r="I11" s="443"/>
      <c r="J11" s="128"/>
    </row>
    <row r="12" spans="1:10" x14ac:dyDescent="0.2">
      <c r="A12" s="444" t="s">
        <v>540</v>
      </c>
      <c r="B12" s="444"/>
      <c r="C12" s="444"/>
      <c r="D12" s="444"/>
      <c r="E12" s="444"/>
      <c r="F12" s="444"/>
      <c r="G12" s="444"/>
      <c r="H12" s="444"/>
      <c r="I12" s="444"/>
      <c r="J12" s="128"/>
    </row>
    <row r="13" spans="1:10" x14ac:dyDescent="0.2">
      <c r="A13" s="444" t="s">
        <v>541</v>
      </c>
      <c r="B13" s="444"/>
      <c r="C13" s="444"/>
      <c r="D13" s="444"/>
      <c r="E13" s="444"/>
      <c r="F13" s="444"/>
      <c r="G13" s="444"/>
      <c r="H13" s="444"/>
      <c r="I13" s="444"/>
      <c r="J13" s="128"/>
    </row>
    <row r="14" spans="1:10" x14ac:dyDescent="0.2">
      <c r="A14" s="444" t="s">
        <v>542</v>
      </c>
      <c r="B14" s="444"/>
      <c r="C14" s="444"/>
      <c r="D14" s="444"/>
      <c r="E14" s="444"/>
      <c r="F14" s="444"/>
      <c r="G14" s="444"/>
      <c r="H14" s="444"/>
      <c r="I14" s="444"/>
      <c r="J14" s="128"/>
    </row>
    <row r="15" spans="1:10" x14ac:dyDescent="0.2">
      <c r="A15" s="445" t="s">
        <v>543</v>
      </c>
      <c r="B15" s="445"/>
      <c r="C15" s="445"/>
      <c r="D15" s="445"/>
      <c r="E15" s="445"/>
      <c r="F15" s="445"/>
      <c r="G15" s="445"/>
      <c r="H15" s="445"/>
      <c r="I15" s="445"/>
      <c r="J15" s="128"/>
    </row>
    <row r="16" spans="1:10" x14ac:dyDescent="0.2">
      <c r="A16" s="130"/>
      <c r="B16" s="130"/>
      <c r="C16" s="130"/>
      <c r="D16" s="130"/>
      <c r="E16" s="130"/>
      <c r="F16" s="130"/>
      <c r="G16" s="130"/>
      <c r="H16" s="130"/>
      <c r="I16" s="130"/>
      <c r="J16" s="128"/>
    </row>
    <row r="17" spans="1:11" x14ac:dyDescent="0.2">
      <c r="A17" s="131" t="s">
        <v>544</v>
      </c>
      <c r="B17" s="131"/>
      <c r="C17" s="131"/>
      <c r="D17" s="131"/>
      <c r="E17" s="131"/>
      <c r="F17" s="131"/>
      <c r="G17" s="131"/>
      <c r="H17" s="131"/>
      <c r="I17" s="131"/>
      <c r="J17" s="128"/>
    </row>
    <row r="18" spans="1:11" ht="23.25" customHeight="1" x14ac:dyDescent="0.2">
      <c r="A18" s="442" t="s">
        <v>692</v>
      </c>
      <c r="B18" s="442"/>
      <c r="C18" s="442"/>
      <c r="D18" s="442"/>
      <c r="E18" s="442"/>
      <c r="F18" s="442"/>
      <c r="G18" s="442"/>
      <c r="H18" s="442"/>
      <c r="I18" s="442"/>
      <c r="J18" s="128"/>
    </row>
    <row r="19" spans="1:11" ht="16.5" customHeight="1" x14ac:dyDescent="0.2">
      <c r="A19" s="439" t="s">
        <v>638</v>
      </c>
      <c r="B19" s="439"/>
      <c r="C19" s="439"/>
      <c r="D19" s="439"/>
      <c r="E19" s="439"/>
      <c r="F19" s="439"/>
      <c r="G19" s="439"/>
      <c r="H19" s="439"/>
      <c r="I19" s="439"/>
      <c r="J19" s="128"/>
    </row>
    <row r="20" spans="1:11" ht="27" customHeight="1" x14ac:dyDescent="0.2">
      <c r="A20" s="442" t="s">
        <v>545</v>
      </c>
      <c r="B20" s="442"/>
      <c r="C20" s="442"/>
      <c r="D20" s="442"/>
      <c r="E20" s="442"/>
      <c r="F20" s="442"/>
      <c r="G20" s="442"/>
      <c r="H20" s="442"/>
      <c r="I20" s="442"/>
      <c r="J20" s="128"/>
    </row>
    <row r="21" spans="1:11" x14ac:dyDescent="0.2">
      <c r="A21" s="133"/>
      <c r="B21" s="133"/>
      <c r="C21" s="133"/>
      <c r="D21" s="133"/>
      <c r="E21" s="133"/>
      <c r="F21" s="133"/>
      <c r="G21" s="133"/>
      <c r="H21" s="133"/>
      <c r="I21" s="133"/>
      <c r="J21" s="128"/>
    </row>
    <row r="22" spans="1:11" x14ac:dyDescent="0.2">
      <c r="A22" s="134" t="s">
        <v>546</v>
      </c>
      <c r="B22" s="134"/>
      <c r="C22" s="134"/>
      <c r="D22" s="134"/>
      <c r="E22" s="134"/>
      <c r="F22" s="134"/>
      <c r="G22" s="134"/>
      <c r="H22" s="134"/>
      <c r="I22" s="134"/>
      <c r="J22" s="128"/>
    </row>
    <row r="23" spans="1:11" x14ac:dyDescent="0.2">
      <c r="A23" s="441" t="s">
        <v>697</v>
      </c>
      <c r="B23" s="441"/>
      <c r="C23" s="441"/>
      <c r="D23" s="441"/>
      <c r="E23" s="441"/>
      <c r="F23" s="441"/>
      <c r="G23" s="441"/>
      <c r="H23" s="441"/>
      <c r="I23" s="441"/>
      <c r="J23" s="128"/>
      <c r="K23" s="183"/>
    </row>
    <row r="24" spans="1:11" x14ac:dyDescent="0.2">
      <c r="A24" s="441" t="s">
        <v>693</v>
      </c>
      <c r="B24" s="441"/>
      <c r="C24" s="441"/>
      <c r="D24" s="441"/>
      <c r="E24" s="441"/>
      <c r="F24" s="441"/>
      <c r="G24" s="441"/>
      <c r="H24" s="441"/>
      <c r="I24" s="441"/>
      <c r="J24" s="128"/>
      <c r="K24" s="183"/>
    </row>
    <row r="25" spans="1:11" x14ac:dyDescent="0.2">
      <c r="A25" s="135"/>
      <c r="B25" s="135"/>
      <c r="C25" s="135"/>
      <c r="D25" s="135"/>
      <c r="E25" s="135"/>
      <c r="F25" s="136"/>
      <c r="G25" s="136"/>
      <c r="H25" s="136"/>
      <c r="I25" s="136"/>
      <c r="J25" s="128"/>
    </row>
    <row r="26" spans="1:11" x14ac:dyDescent="0.2">
      <c r="A26" s="131" t="s">
        <v>547</v>
      </c>
      <c r="B26" s="131"/>
      <c r="C26" s="131"/>
      <c r="D26" s="131"/>
      <c r="E26" s="131"/>
      <c r="F26" s="131"/>
      <c r="G26" s="131"/>
      <c r="H26" s="131"/>
      <c r="I26" s="131"/>
      <c r="J26" s="128"/>
    </row>
    <row r="27" spans="1:11" x14ac:dyDescent="0.2">
      <c r="A27" s="131"/>
      <c r="B27" s="131"/>
      <c r="C27" s="131"/>
      <c r="D27" s="131"/>
      <c r="E27" s="131"/>
      <c r="F27" s="131"/>
      <c r="G27" s="131"/>
      <c r="H27" s="131"/>
      <c r="I27" s="131"/>
      <c r="J27" s="128"/>
    </row>
    <row r="28" spans="1:11" x14ac:dyDescent="0.2">
      <c r="A28" s="131" t="s">
        <v>548</v>
      </c>
      <c r="B28" s="131"/>
      <c r="C28" s="131"/>
      <c r="D28" s="131"/>
      <c r="E28" s="131"/>
      <c r="F28" s="131"/>
      <c r="G28" s="131"/>
      <c r="H28" s="131"/>
      <c r="I28" s="131"/>
      <c r="J28" s="128"/>
    </row>
    <row r="29" spans="1:11" ht="24.75" customHeight="1" x14ac:dyDescent="0.2">
      <c r="A29" s="439" t="s">
        <v>669</v>
      </c>
      <c r="B29" s="439"/>
      <c r="C29" s="439"/>
      <c r="D29" s="439"/>
      <c r="E29" s="439"/>
      <c r="F29" s="439"/>
      <c r="G29" s="439"/>
      <c r="H29" s="439"/>
      <c r="I29" s="439"/>
      <c r="J29" s="128"/>
    </row>
    <row r="30" spans="1:11" ht="34.5" customHeight="1" x14ac:dyDescent="0.2">
      <c r="A30" s="439" t="s">
        <v>698</v>
      </c>
      <c r="B30" s="439"/>
      <c r="C30" s="439"/>
      <c r="D30" s="439"/>
      <c r="E30" s="439"/>
      <c r="F30" s="439"/>
      <c r="G30" s="439"/>
      <c r="H30" s="439"/>
      <c r="I30" s="439"/>
      <c r="J30" s="128"/>
    </row>
    <row r="31" spans="1:11" ht="28.5" customHeight="1" x14ac:dyDescent="0.2">
      <c r="A31" s="439" t="s">
        <v>704</v>
      </c>
      <c r="B31" s="439"/>
      <c r="C31" s="439"/>
      <c r="D31" s="439"/>
      <c r="E31" s="439"/>
      <c r="F31" s="439"/>
      <c r="G31" s="439"/>
      <c r="H31" s="439"/>
      <c r="I31" s="439"/>
      <c r="J31" s="128"/>
    </row>
    <row r="32" spans="1:11" x14ac:dyDescent="0.2">
      <c r="A32" s="132"/>
      <c r="B32" s="132"/>
      <c r="C32" s="132"/>
      <c r="D32" s="132"/>
      <c r="E32" s="132"/>
      <c r="F32" s="132"/>
      <c r="G32" s="132"/>
      <c r="H32" s="132"/>
      <c r="I32" s="132"/>
      <c r="J32" s="128"/>
    </row>
    <row r="33" spans="1:10" x14ac:dyDescent="0.2">
      <c r="A33" s="131" t="s">
        <v>549</v>
      </c>
      <c r="B33" s="131"/>
      <c r="C33" s="131"/>
      <c r="D33" s="131"/>
      <c r="E33" s="131"/>
      <c r="F33" s="131"/>
      <c r="G33" s="131"/>
      <c r="H33" s="131"/>
      <c r="I33" s="131"/>
      <c r="J33" s="128"/>
    </row>
    <row r="34" spans="1:10" ht="24.75" customHeight="1" x14ac:dyDescent="0.2">
      <c r="A34" s="439" t="s">
        <v>699</v>
      </c>
      <c r="B34" s="439"/>
      <c r="C34" s="439"/>
      <c r="D34" s="439"/>
      <c r="E34" s="439"/>
      <c r="F34" s="439"/>
      <c r="G34" s="439"/>
      <c r="H34" s="439"/>
      <c r="I34" s="439"/>
      <c r="J34" s="128"/>
    </row>
    <row r="35" spans="1:10" x14ac:dyDescent="0.2">
      <c r="A35" s="132"/>
      <c r="B35" s="132"/>
      <c r="C35" s="132"/>
      <c r="D35" s="132"/>
      <c r="E35" s="132"/>
      <c r="F35" s="132"/>
      <c r="G35" s="132"/>
      <c r="H35" s="132"/>
      <c r="I35" s="132"/>
      <c r="J35" s="128"/>
    </row>
    <row r="36" spans="1:10" x14ac:dyDescent="0.2">
      <c r="A36" s="131" t="s">
        <v>550</v>
      </c>
      <c r="B36" s="131"/>
      <c r="C36" s="131"/>
      <c r="D36" s="131"/>
      <c r="E36" s="131"/>
      <c r="F36" s="131"/>
      <c r="G36" s="131"/>
      <c r="H36" s="131"/>
      <c r="I36" s="131"/>
      <c r="J36" s="128"/>
    </row>
    <row r="37" spans="1:10" ht="23.25" customHeight="1" x14ac:dyDescent="0.2">
      <c r="A37" s="439" t="s">
        <v>700</v>
      </c>
      <c r="B37" s="439"/>
      <c r="C37" s="439"/>
      <c r="D37" s="439"/>
      <c r="E37" s="439"/>
      <c r="F37" s="439"/>
      <c r="G37" s="439"/>
      <c r="H37" s="439"/>
      <c r="I37" s="439"/>
      <c r="J37" s="128"/>
    </row>
    <row r="38" spans="1:10" x14ac:dyDescent="0.2">
      <c r="A38" s="130"/>
      <c r="B38" s="130"/>
      <c r="C38" s="130"/>
      <c r="D38" s="130"/>
      <c r="E38" s="130"/>
      <c r="F38" s="132"/>
      <c r="G38" s="132"/>
      <c r="H38" s="132"/>
      <c r="I38" s="132"/>
      <c r="J38" s="128"/>
    </row>
    <row r="39" spans="1:10" x14ac:dyDescent="0.2">
      <c r="A39" s="131" t="s">
        <v>551</v>
      </c>
      <c r="B39" s="131"/>
      <c r="C39" s="131"/>
      <c r="D39" s="131"/>
      <c r="E39" s="131"/>
      <c r="F39" s="131"/>
      <c r="G39" s="131"/>
      <c r="H39" s="131"/>
      <c r="I39" s="131"/>
      <c r="J39" s="128"/>
    </row>
    <row r="40" spans="1:10" ht="37.5" customHeight="1" x14ac:dyDescent="0.2">
      <c r="A40" s="439" t="s">
        <v>701</v>
      </c>
      <c r="B40" s="439"/>
      <c r="C40" s="439"/>
      <c r="D40" s="439"/>
      <c r="E40" s="439"/>
      <c r="F40" s="439"/>
      <c r="G40" s="439"/>
      <c r="H40" s="439"/>
      <c r="I40" s="439"/>
      <c r="J40" s="128"/>
    </row>
    <row r="41" spans="1:10" x14ac:dyDescent="0.2">
      <c r="A41" s="132"/>
      <c r="B41" s="132"/>
      <c r="C41" s="132"/>
      <c r="D41" s="132"/>
      <c r="E41" s="132"/>
      <c r="F41" s="132"/>
      <c r="G41" s="132"/>
      <c r="H41" s="132"/>
      <c r="I41" s="132"/>
      <c r="J41" s="128"/>
    </row>
    <row r="42" spans="1:10" x14ac:dyDescent="0.2">
      <c r="A42" s="131" t="s">
        <v>552</v>
      </c>
      <c r="B42" s="131"/>
      <c r="C42" s="131"/>
      <c r="D42" s="131"/>
      <c r="E42" s="131"/>
      <c r="F42" s="131"/>
      <c r="G42" s="131"/>
      <c r="H42" s="131"/>
      <c r="I42" s="131"/>
      <c r="J42" s="128"/>
    </row>
    <row r="43" spans="1:10" x14ac:dyDescent="0.2">
      <c r="A43" s="439" t="s">
        <v>553</v>
      </c>
      <c r="B43" s="439"/>
      <c r="C43" s="439"/>
      <c r="D43" s="439"/>
      <c r="E43" s="439"/>
      <c r="F43" s="439"/>
      <c r="G43" s="439"/>
      <c r="H43" s="439"/>
      <c r="I43" s="439"/>
      <c r="J43" s="128"/>
    </row>
    <row r="44" spans="1:10" x14ac:dyDescent="0.2">
      <c r="A44" s="136"/>
      <c r="B44" s="136"/>
      <c r="C44" s="136"/>
      <c r="D44" s="136"/>
      <c r="E44" s="136"/>
      <c r="F44" s="136"/>
      <c r="G44" s="136"/>
      <c r="H44" s="136"/>
      <c r="I44" s="136"/>
      <c r="J44" s="128"/>
    </row>
    <row r="45" spans="1:10" x14ac:dyDescent="0.2">
      <c r="A45" s="131" t="s">
        <v>554</v>
      </c>
      <c r="B45" s="131"/>
      <c r="C45" s="131"/>
      <c r="D45" s="131"/>
      <c r="E45" s="131"/>
      <c r="F45" s="131"/>
      <c r="G45" s="131"/>
      <c r="H45" s="131"/>
      <c r="I45" s="131"/>
      <c r="J45" s="128"/>
    </row>
    <row r="46" spans="1:10" x14ac:dyDescent="0.2">
      <c r="A46" s="136"/>
      <c r="B46" s="136"/>
      <c r="C46" s="136"/>
      <c r="D46" s="136"/>
      <c r="E46" s="136"/>
      <c r="F46" s="136"/>
      <c r="G46" s="136"/>
      <c r="H46" s="136"/>
      <c r="I46" s="136"/>
      <c r="J46" s="128"/>
    </row>
    <row r="47" spans="1:10" x14ac:dyDescent="0.2">
      <c r="A47" s="137"/>
      <c r="B47" s="137"/>
      <c r="C47" s="137"/>
      <c r="D47" s="137"/>
      <c r="E47" s="137"/>
      <c r="F47" s="440" t="s">
        <v>670</v>
      </c>
      <c r="G47" s="440"/>
      <c r="H47" s="138"/>
      <c r="I47" s="440" t="s">
        <v>671</v>
      </c>
      <c r="J47" s="440"/>
    </row>
    <row r="48" spans="1:10" ht="24" x14ac:dyDescent="0.2">
      <c r="A48" s="137"/>
      <c r="B48" s="137"/>
      <c r="C48" s="137"/>
      <c r="D48" s="137"/>
      <c r="E48" s="139" t="s">
        <v>556</v>
      </c>
      <c r="F48" s="140" t="s">
        <v>557</v>
      </c>
      <c r="G48" s="141" t="s">
        <v>558</v>
      </c>
      <c r="H48" s="142"/>
      <c r="I48" s="140" t="s">
        <v>557</v>
      </c>
      <c r="J48" s="141" t="s">
        <v>558</v>
      </c>
    </row>
    <row r="49" spans="1:13" x14ac:dyDescent="0.2">
      <c r="A49" s="143" t="s">
        <v>559</v>
      </c>
      <c r="B49" s="170"/>
      <c r="C49" s="170"/>
      <c r="D49" s="170"/>
      <c r="E49" s="171"/>
      <c r="F49" s="172"/>
      <c r="G49" s="173"/>
      <c r="H49" s="173"/>
      <c r="I49" s="172"/>
    </row>
    <row r="50" spans="1:13" ht="12.75" customHeight="1" x14ac:dyDescent="0.2">
      <c r="A50" s="435" t="s">
        <v>640</v>
      </c>
      <c r="B50" s="435"/>
      <c r="C50" s="435"/>
      <c r="D50" s="435"/>
      <c r="E50" s="139" t="s">
        <v>560</v>
      </c>
      <c r="F50" s="191">
        <v>100</v>
      </c>
      <c r="G50" s="191">
        <v>100</v>
      </c>
      <c r="H50" s="192"/>
      <c r="I50" s="191">
        <v>100</v>
      </c>
      <c r="J50" s="191">
        <v>100</v>
      </c>
    </row>
    <row r="51" spans="1:13" ht="12.75" customHeight="1" x14ac:dyDescent="0.2">
      <c r="A51" s="435" t="s">
        <v>641</v>
      </c>
      <c r="B51" s="435"/>
      <c r="C51" s="435"/>
      <c r="D51" s="435"/>
      <c r="E51" s="139" t="s">
        <v>560</v>
      </c>
      <c r="F51" s="191">
        <v>100</v>
      </c>
      <c r="G51" s="191">
        <v>100</v>
      </c>
      <c r="H51" s="192"/>
      <c r="I51" s="191">
        <v>100</v>
      </c>
      <c r="J51" s="191">
        <v>100</v>
      </c>
    </row>
    <row r="52" spans="1:13" ht="12.75" customHeight="1" x14ac:dyDescent="0.2">
      <c r="A52" s="435" t="s">
        <v>642</v>
      </c>
      <c r="B52" s="435"/>
      <c r="C52" s="435"/>
      <c r="D52" s="435"/>
      <c r="E52" s="139" t="s">
        <v>560</v>
      </c>
      <c r="F52" s="191">
        <v>100</v>
      </c>
      <c r="G52" s="191">
        <v>100</v>
      </c>
      <c r="H52" s="192"/>
      <c r="I52" s="191">
        <v>100</v>
      </c>
      <c r="J52" s="191">
        <v>100</v>
      </c>
    </row>
    <row r="53" spans="1:13" ht="21.6" customHeight="1" x14ac:dyDescent="0.2">
      <c r="A53" s="436" t="s">
        <v>643</v>
      </c>
      <c r="B53" s="436"/>
      <c r="C53" s="436"/>
      <c r="D53" s="436"/>
      <c r="E53" s="139" t="s">
        <v>560</v>
      </c>
      <c r="F53" s="191">
        <v>100</v>
      </c>
      <c r="G53" s="191">
        <v>100</v>
      </c>
      <c r="H53" s="192"/>
      <c r="I53" s="191">
        <v>100</v>
      </c>
      <c r="J53" s="191">
        <v>100</v>
      </c>
    </row>
    <row r="54" spans="1:13" ht="12.75" customHeight="1" x14ac:dyDescent="0.2">
      <c r="A54" s="436" t="s">
        <v>644</v>
      </c>
      <c r="B54" s="436"/>
      <c r="C54" s="436"/>
      <c r="D54" s="436"/>
      <c r="E54" s="139" t="s">
        <v>560</v>
      </c>
      <c r="F54" s="191">
        <v>100</v>
      </c>
      <c r="G54" s="191">
        <v>100</v>
      </c>
      <c r="H54" s="192"/>
      <c r="I54" s="191">
        <v>100</v>
      </c>
      <c r="J54" s="191">
        <v>100</v>
      </c>
    </row>
    <row r="55" spans="1:13" ht="12.75" customHeight="1" x14ac:dyDescent="0.2">
      <c r="A55" s="438" t="s">
        <v>677</v>
      </c>
      <c r="B55" s="438"/>
      <c r="C55" s="438"/>
      <c r="D55" s="438"/>
      <c r="E55" s="139" t="s">
        <v>560</v>
      </c>
      <c r="F55" s="191">
        <v>75</v>
      </c>
      <c r="G55" s="191">
        <v>75</v>
      </c>
      <c r="H55" s="192"/>
      <c r="I55" s="198">
        <v>0</v>
      </c>
      <c r="J55" s="198">
        <v>0</v>
      </c>
    </row>
    <row r="56" spans="1:13" ht="12.75" customHeight="1" x14ac:dyDescent="0.2">
      <c r="A56" s="437" t="s">
        <v>645</v>
      </c>
      <c r="B56" s="437"/>
      <c r="C56" s="437"/>
      <c r="D56" s="437"/>
      <c r="E56" s="139" t="s">
        <v>560</v>
      </c>
      <c r="F56" s="191">
        <v>100</v>
      </c>
      <c r="G56" s="191">
        <v>100</v>
      </c>
      <c r="H56" s="192"/>
      <c r="I56" s="191">
        <v>100</v>
      </c>
      <c r="J56" s="191">
        <v>100</v>
      </c>
    </row>
    <row r="57" spans="1:13" ht="12.75" customHeight="1" x14ac:dyDescent="0.2">
      <c r="A57" s="437" t="s">
        <v>646</v>
      </c>
      <c r="B57" s="437"/>
      <c r="C57" s="437"/>
      <c r="D57" s="437"/>
      <c r="E57" s="139" t="s">
        <v>560</v>
      </c>
      <c r="F57" s="191">
        <v>100</v>
      </c>
      <c r="G57" s="191">
        <v>100</v>
      </c>
      <c r="H57" s="192"/>
      <c r="I57" s="191">
        <v>100</v>
      </c>
      <c r="J57" s="191">
        <v>100</v>
      </c>
      <c r="M57" s="197"/>
    </row>
    <row r="58" spans="1:13" ht="12.75" customHeight="1" x14ac:dyDescent="0.2">
      <c r="A58" s="436" t="s">
        <v>672</v>
      </c>
      <c r="B58" s="436"/>
      <c r="C58" s="436"/>
      <c r="D58" s="436"/>
      <c r="E58" s="149" t="s">
        <v>560</v>
      </c>
      <c r="F58" s="198">
        <v>0</v>
      </c>
      <c r="G58" s="198">
        <v>0</v>
      </c>
      <c r="H58" s="194"/>
      <c r="I58" s="196">
        <v>100</v>
      </c>
      <c r="J58" s="196">
        <v>100</v>
      </c>
      <c r="M58" s="197"/>
    </row>
    <row r="59" spans="1:13" ht="12.75" customHeight="1" x14ac:dyDescent="0.2">
      <c r="A59" s="436" t="s">
        <v>647</v>
      </c>
      <c r="B59" s="436"/>
      <c r="C59" s="436"/>
      <c r="D59" s="436"/>
      <c r="E59" s="139" t="s">
        <v>560</v>
      </c>
      <c r="F59" s="191">
        <v>100</v>
      </c>
      <c r="G59" s="191">
        <v>100</v>
      </c>
      <c r="H59" s="192"/>
      <c r="I59" s="191">
        <v>100</v>
      </c>
      <c r="J59" s="191">
        <v>100</v>
      </c>
    </row>
    <row r="60" spans="1:13" ht="12.75" customHeight="1" x14ac:dyDescent="0.2">
      <c r="A60" s="144"/>
      <c r="B60" s="436" t="s">
        <v>672</v>
      </c>
      <c r="C60" s="436"/>
      <c r="D60" s="436"/>
      <c r="E60" s="139" t="s">
        <v>560</v>
      </c>
      <c r="F60" s="191">
        <v>100</v>
      </c>
      <c r="G60" s="191">
        <v>100</v>
      </c>
      <c r="H60" s="192"/>
      <c r="I60" s="198">
        <v>0</v>
      </c>
      <c r="J60" s="198">
        <v>0</v>
      </c>
    </row>
    <row r="61" spans="1:13" ht="12.75" customHeight="1" x14ac:dyDescent="0.2">
      <c r="A61" s="175"/>
      <c r="B61" s="434" t="s">
        <v>648</v>
      </c>
      <c r="C61" s="434"/>
      <c r="D61" s="434"/>
      <c r="E61" s="139" t="s">
        <v>560</v>
      </c>
      <c r="F61" s="191">
        <v>100</v>
      </c>
      <c r="G61" s="191">
        <v>100</v>
      </c>
      <c r="H61" s="192"/>
      <c r="I61" s="193">
        <v>100</v>
      </c>
      <c r="J61" s="193">
        <v>100</v>
      </c>
    </row>
    <row r="62" spans="1:13" ht="25.15" customHeight="1" x14ac:dyDescent="0.2">
      <c r="A62" s="175"/>
      <c r="B62" s="435" t="s">
        <v>649</v>
      </c>
      <c r="C62" s="435"/>
      <c r="D62" s="435"/>
      <c r="E62" s="139" t="s">
        <v>560</v>
      </c>
      <c r="F62" s="191">
        <v>51</v>
      </c>
      <c r="G62" s="191">
        <v>51</v>
      </c>
      <c r="H62" s="194"/>
      <c r="I62" s="195">
        <v>51</v>
      </c>
      <c r="J62" s="193">
        <v>51</v>
      </c>
    </row>
    <row r="63" spans="1:13" ht="12.75" customHeight="1" x14ac:dyDescent="0.2">
      <c r="A63" s="175"/>
      <c r="B63" s="434" t="s">
        <v>650</v>
      </c>
      <c r="C63" s="434"/>
      <c r="D63" s="434"/>
      <c r="E63" s="149" t="s">
        <v>560</v>
      </c>
      <c r="F63" s="196">
        <v>76</v>
      </c>
      <c r="G63" s="196">
        <v>76</v>
      </c>
      <c r="H63" s="194"/>
      <c r="I63" s="196">
        <v>76</v>
      </c>
      <c r="J63" s="196">
        <v>76</v>
      </c>
    </row>
    <row r="64" spans="1:13" ht="12.75" customHeight="1" x14ac:dyDescent="0.2">
      <c r="A64" s="175"/>
      <c r="B64" s="434" t="s">
        <v>651</v>
      </c>
      <c r="C64" s="434"/>
      <c r="D64" s="434"/>
      <c r="E64" s="149" t="s">
        <v>560</v>
      </c>
      <c r="F64" s="196">
        <v>91.2</v>
      </c>
      <c r="G64" s="196">
        <v>91.2</v>
      </c>
      <c r="H64" s="194"/>
      <c r="I64" s="196">
        <v>75.2</v>
      </c>
      <c r="J64" s="196">
        <v>75.2</v>
      </c>
    </row>
    <row r="65" spans="1:10" ht="12.75" customHeight="1" x14ac:dyDescent="0.2">
      <c r="A65" s="436" t="s">
        <v>652</v>
      </c>
      <c r="B65" s="436"/>
      <c r="C65" s="436"/>
      <c r="D65" s="436"/>
      <c r="E65" s="139" t="s">
        <v>560</v>
      </c>
      <c r="F65" s="196">
        <v>84.84</v>
      </c>
      <c r="G65" s="196">
        <v>84.84</v>
      </c>
      <c r="H65" s="192"/>
      <c r="I65" s="196">
        <v>84.73</v>
      </c>
      <c r="J65" s="196">
        <v>84.73</v>
      </c>
    </row>
    <row r="66" spans="1:10" ht="12.75" customHeight="1" x14ac:dyDescent="0.2">
      <c r="A66" s="147"/>
      <c r="B66" s="434" t="s">
        <v>676</v>
      </c>
      <c r="C66" s="434"/>
      <c r="D66" s="434"/>
      <c r="E66" s="139" t="s">
        <v>561</v>
      </c>
      <c r="F66" s="196">
        <v>85</v>
      </c>
      <c r="G66" s="196">
        <v>72.03</v>
      </c>
      <c r="H66" s="192"/>
      <c r="I66" s="196">
        <v>85</v>
      </c>
      <c r="J66" s="196">
        <v>72.02</v>
      </c>
    </row>
    <row r="67" spans="1:10" x14ac:dyDescent="0.2">
      <c r="A67" s="436" t="s">
        <v>653</v>
      </c>
      <c r="B67" s="436"/>
      <c r="C67" s="436"/>
      <c r="D67" s="436"/>
      <c r="E67" s="139" t="s">
        <v>560</v>
      </c>
      <c r="F67" s="191">
        <v>100</v>
      </c>
      <c r="G67" s="191">
        <v>100</v>
      </c>
      <c r="H67" s="192"/>
      <c r="I67" s="191">
        <v>100</v>
      </c>
      <c r="J67" s="191">
        <v>100</v>
      </c>
    </row>
    <row r="68" spans="1:10" ht="12.75" customHeight="1" x14ac:dyDescent="0.2">
      <c r="A68" s="144"/>
      <c r="B68" s="434" t="s">
        <v>654</v>
      </c>
      <c r="C68" s="434"/>
      <c r="D68" s="434"/>
      <c r="E68" s="139" t="s">
        <v>560</v>
      </c>
      <c r="F68" s="191">
        <v>100</v>
      </c>
      <c r="G68" s="191">
        <v>100</v>
      </c>
      <c r="H68" s="192"/>
      <c r="I68" s="191">
        <v>100</v>
      </c>
      <c r="J68" s="191">
        <v>100</v>
      </c>
    </row>
    <row r="69" spans="1:10" ht="12.75" customHeight="1" x14ac:dyDescent="0.2">
      <c r="A69" s="436" t="s">
        <v>655</v>
      </c>
      <c r="B69" s="436"/>
      <c r="C69" s="436"/>
      <c r="D69" s="436"/>
      <c r="E69" s="139" t="s">
        <v>560</v>
      </c>
      <c r="F69" s="191">
        <v>99.77</v>
      </c>
      <c r="G69" s="191">
        <v>99.77</v>
      </c>
      <c r="H69" s="192"/>
      <c r="I69" s="191">
        <v>99.77</v>
      </c>
      <c r="J69" s="191">
        <v>99.77</v>
      </c>
    </row>
    <row r="70" spans="1:10" ht="12.75" customHeight="1" x14ac:dyDescent="0.2">
      <c r="A70" s="436" t="s">
        <v>656</v>
      </c>
      <c r="B70" s="436"/>
      <c r="C70" s="436"/>
      <c r="D70" s="436"/>
      <c r="E70" s="139" t="s">
        <v>560</v>
      </c>
      <c r="F70" s="191">
        <v>67.900000000000006</v>
      </c>
      <c r="G70" s="191">
        <v>67.900000000000006</v>
      </c>
      <c r="H70" s="192"/>
      <c r="I70" s="191">
        <v>67.900000000000006</v>
      </c>
      <c r="J70" s="191">
        <v>67.900000000000006</v>
      </c>
    </row>
    <row r="71" spans="1:10" ht="12.75" customHeight="1" x14ac:dyDescent="0.2">
      <c r="A71" s="187"/>
      <c r="B71" s="446" t="s">
        <v>657</v>
      </c>
      <c r="C71" s="446"/>
      <c r="D71" s="446"/>
      <c r="E71" s="149" t="s">
        <v>560</v>
      </c>
      <c r="F71" s="191">
        <v>51</v>
      </c>
      <c r="G71" s="191">
        <v>34.630000000000003</v>
      </c>
      <c r="H71" s="192"/>
      <c r="I71" s="191">
        <v>51</v>
      </c>
      <c r="J71" s="191">
        <v>34.630000000000003</v>
      </c>
    </row>
    <row r="72" spans="1:10" ht="12.75" customHeight="1" x14ac:dyDescent="0.2">
      <c r="A72" s="187"/>
      <c r="B72" s="446" t="s">
        <v>564</v>
      </c>
      <c r="C72" s="446"/>
      <c r="D72" s="446"/>
      <c r="E72" s="149" t="s">
        <v>565</v>
      </c>
      <c r="F72" s="191">
        <v>100</v>
      </c>
      <c r="G72" s="191">
        <v>67.900000000000006</v>
      </c>
      <c r="H72" s="192"/>
      <c r="I72" s="191">
        <v>100</v>
      </c>
      <c r="J72" s="191">
        <v>67.900000000000006</v>
      </c>
    </row>
    <row r="73" spans="1:10" ht="12.75" customHeight="1" x14ac:dyDescent="0.2">
      <c r="A73" s="437" t="s">
        <v>658</v>
      </c>
      <c r="B73" s="437"/>
      <c r="C73" s="437"/>
      <c r="D73" s="437"/>
      <c r="E73" s="149" t="s">
        <v>560</v>
      </c>
      <c r="F73" s="191">
        <v>100</v>
      </c>
      <c r="G73" s="191">
        <v>100</v>
      </c>
      <c r="H73" s="192"/>
      <c r="I73" s="193">
        <v>100</v>
      </c>
      <c r="J73" s="193">
        <v>100</v>
      </c>
    </row>
    <row r="74" spans="1:10" x14ac:dyDescent="0.2">
      <c r="A74" s="128"/>
      <c r="B74" s="447" t="s">
        <v>691</v>
      </c>
      <c r="C74" s="447"/>
      <c r="D74" s="447"/>
      <c r="E74" s="149" t="s">
        <v>560</v>
      </c>
      <c r="F74" s="191">
        <v>100</v>
      </c>
      <c r="G74" s="191">
        <v>100</v>
      </c>
      <c r="H74" s="191"/>
      <c r="I74" s="191">
        <v>75</v>
      </c>
      <c r="J74" s="191">
        <v>75</v>
      </c>
    </row>
    <row r="75" spans="1:10" x14ac:dyDescent="0.2">
      <c r="A75" s="128"/>
      <c r="B75" s="446" t="s">
        <v>673</v>
      </c>
      <c r="C75" s="446"/>
      <c r="D75" s="446"/>
      <c r="E75" s="149" t="s">
        <v>560</v>
      </c>
      <c r="F75" s="191">
        <v>38</v>
      </c>
      <c r="G75" s="191">
        <v>38</v>
      </c>
      <c r="H75" s="191"/>
      <c r="I75" s="191">
        <v>26</v>
      </c>
      <c r="J75" s="191">
        <v>26</v>
      </c>
    </row>
    <row r="76" spans="1:10" ht="24" customHeight="1" x14ac:dyDescent="0.2">
      <c r="A76" s="128"/>
      <c r="B76" s="447" t="s">
        <v>674</v>
      </c>
      <c r="C76" s="447"/>
      <c r="D76" s="447"/>
      <c r="E76" s="149" t="s">
        <v>560</v>
      </c>
      <c r="F76" s="191">
        <v>76</v>
      </c>
      <c r="G76" s="191">
        <v>76</v>
      </c>
      <c r="H76" s="191"/>
      <c r="I76" s="191">
        <v>52</v>
      </c>
      <c r="J76" s="191">
        <v>52</v>
      </c>
    </row>
    <row r="77" spans="1:10" ht="15" customHeight="1" x14ac:dyDescent="0.2">
      <c r="A77" s="128"/>
      <c r="B77" s="441" t="s">
        <v>675</v>
      </c>
      <c r="C77" s="441"/>
      <c r="D77" s="441"/>
      <c r="E77" s="149" t="s">
        <v>560</v>
      </c>
      <c r="F77" s="191">
        <v>50</v>
      </c>
      <c r="G77" s="191">
        <v>38</v>
      </c>
      <c r="H77" s="191"/>
      <c r="I77" s="191">
        <v>50</v>
      </c>
      <c r="J77" s="191">
        <v>26</v>
      </c>
    </row>
    <row r="78" spans="1:10" ht="12.75" customHeight="1" x14ac:dyDescent="0.2">
      <c r="A78" s="437" t="s">
        <v>659</v>
      </c>
      <c r="B78" s="437"/>
      <c r="C78" s="437"/>
      <c r="D78" s="437"/>
      <c r="E78" s="149" t="s">
        <v>560</v>
      </c>
      <c r="F78" s="191">
        <v>60</v>
      </c>
      <c r="G78" s="191">
        <v>60</v>
      </c>
      <c r="H78" s="192"/>
      <c r="I78" s="193">
        <v>100</v>
      </c>
      <c r="J78" s="193">
        <v>100</v>
      </c>
    </row>
    <row r="79" spans="1:10" ht="12.75" customHeight="1" x14ac:dyDescent="0.2">
      <c r="A79" s="437" t="s">
        <v>660</v>
      </c>
      <c r="B79" s="437"/>
      <c r="C79" s="437"/>
      <c r="D79" s="437"/>
      <c r="E79" s="149" t="s">
        <v>560</v>
      </c>
      <c r="F79" s="191">
        <v>100</v>
      </c>
      <c r="G79" s="191">
        <v>100</v>
      </c>
      <c r="H79" s="192"/>
      <c r="I79" s="191">
        <v>100</v>
      </c>
      <c r="J79" s="191">
        <v>100</v>
      </c>
    </row>
    <row r="80" spans="1:10" ht="12.75" customHeight="1" x14ac:dyDescent="0.2">
      <c r="A80" s="437" t="s">
        <v>690</v>
      </c>
      <c r="B80" s="437"/>
      <c r="C80" s="437"/>
      <c r="D80" s="437"/>
      <c r="E80" s="149" t="s">
        <v>560</v>
      </c>
      <c r="F80" s="191">
        <v>75.16</v>
      </c>
      <c r="G80" s="191">
        <v>75.16</v>
      </c>
      <c r="H80" s="192"/>
      <c r="I80" s="191">
        <v>75.16</v>
      </c>
      <c r="J80" s="191">
        <v>75.16</v>
      </c>
    </row>
    <row r="81" spans="1:20" ht="12.75" customHeight="1" x14ac:dyDescent="0.2">
      <c r="A81" s="188"/>
      <c r="B81" s="446" t="s">
        <v>661</v>
      </c>
      <c r="C81" s="446"/>
      <c r="D81" s="446"/>
      <c r="E81" s="149" t="s">
        <v>560</v>
      </c>
      <c r="F81" s="191">
        <v>100</v>
      </c>
      <c r="G81" s="191">
        <v>75.16</v>
      </c>
      <c r="H81" s="192"/>
      <c r="I81" s="191">
        <v>100</v>
      </c>
      <c r="J81" s="191">
        <v>75.16</v>
      </c>
    </row>
    <row r="82" spans="1:20" ht="12.75" customHeight="1" x14ac:dyDescent="0.2">
      <c r="A82" s="188"/>
      <c r="B82" s="446" t="s">
        <v>566</v>
      </c>
      <c r="C82" s="446"/>
      <c r="D82" s="446"/>
      <c r="E82" s="149" t="s">
        <v>560</v>
      </c>
      <c r="F82" s="191">
        <v>100</v>
      </c>
      <c r="G82" s="191">
        <v>75.16</v>
      </c>
      <c r="H82" s="192"/>
      <c r="I82" s="191">
        <v>100</v>
      </c>
      <c r="J82" s="191">
        <v>75.16</v>
      </c>
    </row>
    <row r="83" spans="1:20" ht="12.75" customHeight="1" x14ac:dyDescent="0.2">
      <c r="A83" s="188"/>
      <c r="B83" s="446" t="s">
        <v>662</v>
      </c>
      <c r="C83" s="446"/>
      <c r="D83" s="446"/>
      <c r="E83" s="149" t="s">
        <v>560</v>
      </c>
      <c r="F83" s="191">
        <v>100</v>
      </c>
      <c r="G83" s="191">
        <v>75.16</v>
      </c>
      <c r="H83" s="192"/>
      <c r="I83" s="191">
        <v>100</v>
      </c>
      <c r="J83" s="191">
        <v>75.16</v>
      </c>
    </row>
    <row r="84" spans="1:20" ht="12.75" customHeight="1" x14ac:dyDescent="0.2">
      <c r="A84" s="188"/>
      <c r="B84" s="446" t="s">
        <v>567</v>
      </c>
      <c r="C84" s="446"/>
      <c r="D84" s="446"/>
      <c r="E84" s="149" t="s">
        <v>560</v>
      </c>
      <c r="F84" s="191">
        <v>100</v>
      </c>
      <c r="G84" s="191">
        <v>75.16</v>
      </c>
      <c r="H84" s="192"/>
      <c r="I84" s="191">
        <v>100</v>
      </c>
      <c r="J84" s="191">
        <v>75.16</v>
      </c>
    </row>
    <row r="85" spans="1:20" ht="25.5" customHeight="1" x14ac:dyDescent="0.2">
      <c r="A85" s="188"/>
      <c r="B85" s="446" t="s">
        <v>634</v>
      </c>
      <c r="C85" s="446"/>
      <c r="D85" s="446"/>
      <c r="E85" s="149" t="s">
        <v>633</v>
      </c>
      <c r="F85" s="191">
        <v>100</v>
      </c>
      <c r="G85" s="191">
        <v>75.16</v>
      </c>
      <c r="H85" s="192"/>
      <c r="I85" s="191">
        <v>100</v>
      </c>
      <c r="J85" s="191">
        <v>75.16</v>
      </c>
    </row>
    <row r="86" spans="1:20" ht="12.75" customHeight="1" x14ac:dyDescent="0.2">
      <c r="A86" s="188"/>
      <c r="B86" s="446" t="s">
        <v>622</v>
      </c>
      <c r="C86" s="446"/>
      <c r="D86" s="446"/>
      <c r="E86" s="149" t="s">
        <v>568</v>
      </c>
      <c r="F86" s="191">
        <v>100</v>
      </c>
      <c r="G86" s="191">
        <v>75.16</v>
      </c>
      <c r="H86" s="192"/>
      <c r="I86" s="191">
        <v>100</v>
      </c>
      <c r="J86" s="191">
        <v>75.16</v>
      </c>
    </row>
    <row r="87" spans="1:20" ht="12.75" customHeight="1" x14ac:dyDescent="0.2">
      <c r="A87" s="188"/>
      <c r="B87" s="446" t="s">
        <v>569</v>
      </c>
      <c r="C87" s="446"/>
      <c r="D87" s="446"/>
      <c r="E87" s="149" t="s">
        <v>570</v>
      </c>
      <c r="F87" s="191">
        <v>100</v>
      </c>
      <c r="G87" s="191">
        <v>75.16</v>
      </c>
      <c r="H87" s="192"/>
      <c r="I87" s="191">
        <v>100</v>
      </c>
      <c r="J87" s="191">
        <v>75.16</v>
      </c>
    </row>
    <row r="88" spans="1:20" ht="12.75" customHeight="1" x14ac:dyDescent="0.2">
      <c r="A88" s="188"/>
      <c r="B88" s="446" t="s">
        <v>571</v>
      </c>
      <c r="C88" s="446"/>
      <c r="D88" s="446"/>
      <c r="E88" s="149" t="s">
        <v>572</v>
      </c>
      <c r="F88" s="191">
        <v>100</v>
      </c>
      <c r="G88" s="191">
        <v>75.16</v>
      </c>
      <c r="H88" s="192"/>
      <c r="I88" s="191">
        <v>100</v>
      </c>
      <c r="J88" s="191">
        <v>75.16</v>
      </c>
    </row>
    <row r="89" spans="1:20" x14ac:dyDescent="0.2">
      <c r="A89" s="189"/>
      <c r="B89" s="189"/>
      <c r="C89" s="189"/>
      <c r="D89" s="189"/>
      <c r="E89" s="190"/>
      <c r="F89" s="145"/>
      <c r="G89" s="145"/>
      <c r="H89" s="136"/>
      <c r="I89" s="146"/>
      <c r="J89" s="146"/>
    </row>
    <row r="90" spans="1:20" ht="30" customHeight="1" x14ac:dyDescent="0.2">
      <c r="A90" s="433" t="s">
        <v>705</v>
      </c>
      <c r="B90" s="433"/>
      <c r="C90" s="433"/>
      <c r="D90" s="433"/>
      <c r="E90" s="433"/>
      <c r="F90" s="433"/>
      <c r="G90" s="433"/>
      <c r="H90" s="433"/>
      <c r="I90" s="433"/>
      <c r="J90" s="433"/>
      <c r="K90" s="430"/>
      <c r="L90" s="430"/>
      <c r="M90" s="430"/>
      <c r="N90" s="430"/>
      <c r="O90" s="430"/>
      <c r="P90" s="430"/>
      <c r="Q90" s="430"/>
      <c r="R90" s="430"/>
      <c r="S90" s="430"/>
      <c r="T90" s="430"/>
    </row>
    <row r="91" spans="1:20" ht="42.75" customHeight="1" x14ac:dyDescent="0.2">
      <c r="A91" s="433" t="s">
        <v>706</v>
      </c>
      <c r="B91" s="433"/>
      <c r="C91" s="433"/>
      <c r="D91" s="433"/>
      <c r="E91" s="433"/>
      <c r="F91" s="433"/>
      <c r="G91" s="433"/>
      <c r="H91" s="433"/>
      <c r="I91" s="433"/>
      <c r="J91" s="433"/>
      <c r="K91" s="431"/>
      <c r="L91" s="431"/>
      <c r="M91" s="431"/>
      <c r="N91" s="431"/>
      <c r="O91" s="431"/>
      <c r="P91" s="431"/>
      <c r="Q91" s="431"/>
      <c r="R91" s="431"/>
      <c r="S91" s="431"/>
      <c r="T91" s="431"/>
    </row>
    <row r="92" spans="1:20" ht="32.25" customHeight="1" x14ac:dyDescent="0.2">
      <c r="A92" s="433" t="s">
        <v>685</v>
      </c>
      <c r="B92" s="433"/>
      <c r="C92" s="433"/>
      <c r="D92" s="433"/>
      <c r="E92" s="433"/>
      <c r="F92" s="433"/>
      <c r="G92" s="433"/>
      <c r="H92" s="433"/>
      <c r="I92" s="433"/>
      <c r="J92" s="433"/>
      <c r="K92" s="432"/>
      <c r="L92" s="432"/>
      <c r="M92" s="432"/>
      <c r="N92" s="432"/>
      <c r="O92" s="432"/>
      <c r="P92" s="432"/>
      <c r="Q92" s="432"/>
      <c r="R92" s="432"/>
      <c r="S92" s="432"/>
      <c r="T92" s="432"/>
    </row>
    <row r="93" spans="1:20" x14ac:dyDescent="0.2">
      <c r="A93" s="433" t="s">
        <v>678</v>
      </c>
      <c r="B93" s="433"/>
      <c r="C93" s="433"/>
      <c r="D93" s="433"/>
      <c r="E93" s="433"/>
      <c r="F93" s="433"/>
      <c r="G93" s="433"/>
      <c r="H93" s="433"/>
      <c r="I93" s="433"/>
      <c r="J93" s="433"/>
    </row>
    <row r="94" spans="1:20" x14ac:dyDescent="0.2">
      <c r="A94" s="151"/>
      <c r="B94" s="151"/>
      <c r="C94" s="151"/>
      <c r="D94" s="151"/>
      <c r="E94" s="151"/>
      <c r="F94" s="152"/>
      <c r="G94" s="127"/>
      <c r="H94" s="127"/>
      <c r="I94" s="152"/>
      <c r="J94" s="128"/>
    </row>
    <row r="95" spans="1:20" ht="36.75" customHeight="1" x14ac:dyDescent="0.2">
      <c r="A95" s="448" t="s">
        <v>573</v>
      </c>
      <c r="B95" s="448"/>
      <c r="C95" s="448"/>
      <c r="D95" s="448"/>
      <c r="E95" s="448"/>
      <c r="F95" s="448"/>
      <c r="G95" s="448"/>
      <c r="H95" s="448"/>
      <c r="I95" s="448"/>
      <c r="J95" s="128"/>
    </row>
    <row r="96" spans="1:20" x14ac:dyDescent="0.2">
      <c r="A96" s="127"/>
      <c r="B96" s="127"/>
      <c r="C96" s="127"/>
      <c r="D96" s="127"/>
      <c r="E96" s="127"/>
      <c r="F96" s="127"/>
      <c r="G96" s="127"/>
      <c r="H96" s="127"/>
      <c r="I96" s="127"/>
      <c r="J96" s="128"/>
    </row>
    <row r="97" spans="1:10" x14ac:dyDescent="0.2">
      <c r="A97" s="449"/>
      <c r="B97" s="153"/>
      <c r="C97" s="153"/>
      <c r="D97" s="153"/>
      <c r="E97" s="153"/>
      <c r="F97" s="154" t="s">
        <v>679</v>
      </c>
      <c r="G97" s="127"/>
      <c r="H97" s="127"/>
      <c r="I97" s="154" t="s">
        <v>555</v>
      </c>
      <c r="J97" s="128"/>
    </row>
    <row r="98" spans="1:10" ht="24" x14ac:dyDescent="0.2">
      <c r="A98" s="449"/>
      <c r="B98" s="153"/>
      <c r="C98" s="153"/>
      <c r="D98" s="153"/>
      <c r="E98" s="153"/>
      <c r="F98" s="155" t="s">
        <v>574</v>
      </c>
      <c r="G98" s="127"/>
      <c r="H98" s="127"/>
      <c r="I98" s="155" t="s">
        <v>574</v>
      </c>
      <c r="J98" s="128"/>
    </row>
    <row r="99" spans="1:10" ht="12.75" customHeight="1" x14ac:dyDescent="0.2">
      <c r="A99" s="436" t="s">
        <v>562</v>
      </c>
      <c r="B99" s="436"/>
      <c r="C99" s="436"/>
      <c r="D99" s="436"/>
      <c r="E99" s="151"/>
      <c r="F99" s="156">
        <v>61.97</v>
      </c>
      <c r="G99" s="127"/>
      <c r="H99" s="127"/>
      <c r="I99" s="157">
        <v>61.97</v>
      </c>
      <c r="J99" s="128"/>
    </row>
    <row r="100" spans="1:10" ht="12.75" customHeight="1" x14ac:dyDescent="0.2">
      <c r="A100" s="436" t="s">
        <v>563</v>
      </c>
      <c r="B100" s="436"/>
      <c r="C100" s="436"/>
      <c r="D100" s="436"/>
      <c r="E100" s="150"/>
      <c r="F100" s="156">
        <v>52.73</v>
      </c>
      <c r="G100" s="127"/>
      <c r="H100" s="127"/>
      <c r="I100" s="157">
        <v>52.73</v>
      </c>
      <c r="J100" s="128"/>
    </row>
    <row r="101" spans="1:10" x14ac:dyDescent="0.2">
      <c r="A101" s="151"/>
      <c r="B101" s="151"/>
      <c r="C101" s="151"/>
      <c r="D101" s="151"/>
      <c r="E101" s="151"/>
      <c r="F101" s="156"/>
      <c r="G101" s="127"/>
      <c r="H101" s="127"/>
      <c r="I101" s="157"/>
      <c r="J101" s="128"/>
    </row>
    <row r="102" spans="1:10" x14ac:dyDescent="0.2">
      <c r="A102" s="150"/>
      <c r="B102" s="150"/>
      <c r="C102" s="150"/>
      <c r="D102" s="150"/>
      <c r="E102" s="150"/>
      <c r="F102" s="156"/>
      <c r="G102" s="127"/>
      <c r="H102" s="127"/>
      <c r="I102" s="157"/>
      <c r="J102" s="128"/>
    </row>
    <row r="103" spans="1:10" x14ac:dyDescent="0.2">
      <c r="A103" s="450" t="s">
        <v>575</v>
      </c>
      <c r="B103" s="450"/>
      <c r="C103" s="450"/>
      <c r="D103" s="450"/>
      <c r="E103" s="450"/>
      <c r="F103" s="450"/>
      <c r="G103" s="450"/>
      <c r="H103" s="450"/>
      <c r="I103" s="450"/>
      <c r="J103" s="128"/>
    </row>
    <row r="104" spans="1:10" x14ac:dyDescent="0.2">
      <c r="A104" s="158"/>
      <c r="B104" s="158"/>
      <c r="C104" s="158"/>
      <c r="D104" s="158"/>
      <c r="E104" s="158"/>
      <c r="F104" s="158"/>
      <c r="G104" s="158"/>
      <c r="H104" s="158"/>
      <c r="I104" s="158"/>
      <c r="J104" s="128"/>
    </row>
    <row r="105" spans="1:10" ht="24" customHeight="1" x14ac:dyDescent="0.2">
      <c r="A105" s="451" t="s">
        <v>576</v>
      </c>
      <c r="B105" s="451"/>
      <c r="C105" s="451"/>
      <c r="D105" s="451"/>
      <c r="E105" s="451"/>
      <c r="F105" s="451"/>
      <c r="G105" s="451"/>
      <c r="H105" s="451"/>
      <c r="I105" s="451"/>
      <c r="J105" s="128"/>
    </row>
    <row r="106" spans="1:10" ht="24.75" customHeight="1" x14ac:dyDescent="0.2">
      <c r="A106" s="444" t="s">
        <v>623</v>
      </c>
      <c r="B106" s="444"/>
      <c r="C106" s="444"/>
      <c r="D106" s="444"/>
      <c r="E106" s="444"/>
      <c r="F106" s="444"/>
      <c r="G106" s="444"/>
      <c r="H106" s="444"/>
      <c r="I106" s="444"/>
      <c r="J106" s="128"/>
    </row>
    <row r="107" spans="1:10" ht="38.25" customHeight="1" x14ac:dyDescent="0.2">
      <c r="A107" s="444" t="s">
        <v>577</v>
      </c>
      <c r="B107" s="444"/>
      <c r="C107" s="444"/>
      <c r="D107" s="444"/>
      <c r="E107" s="444"/>
      <c r="F107" s="444"/>
      <c r="G107" s="444"/>
      <c r="H107" s="444"/>
      <c r="I107" s="444"/>
      <c r="J107" s="128"/>
    </row>
    <row r="108" spans="1:10" ht="23.25" customHeight="1" x14ac:dyDescent="0.2">
      <c r="A108" s="452" t="s">
        <v>578</v>
      </c>
      <c r="B108" s="452"/>
      <c r="C108" s="452"/>
      <c r="D108" s="452"/>
      <c r="E108" s="452"/>
      <c r="F108" s="452"/>
      <c r="G108" s="452"/>
      <c r="H108" s="452"/>
      <c r="I108" s="452"/>
      <c r="J108" s="128"/>
    </row>
    <row r="109" spans="1:10" ht="29.25" customHeight="1" x14ac:dyDescent="0.2">
      <c r="A109" s="444" t="s">
        <v>579</v>
      </c>
      <c r="B109" s="444"/>
      <c r="C109" s="444"/>
      <c r="D109" s="444"/>
      <c r="E109" s="444"/>
      <c r="F109" s="444"/>
      <c r="G109" s="444"/>
      <c r="H109" s="444"/>
      <c r="I109" s="444"/>
      <c r="J109" s="128"/>
    </row>
    <row r="110" spans="1:10" x14ac:dyDescent="0.2">
      <c r="A110" s="453"/>
      <c r="B110" s="453"/>
      <c r="C110" s="453"/>
      <c r="D110" s="453"/>
      <c r="E110" s="453"/>
      <c r="F110" s="453"/>
      <c r="G110" s="453"/>
      <c r="H110" s="453"/>
      <c r="I110" s="453"/>
      <c r="J110" s="128"/>
    </row>
    <row r="111" spans="1:10" ht="26.25" customHeight="1" x14ac:dyDescent="0.2">
      <c r="A111" s="453" t="s">
        <v>580</v>
      </c>
      <c r="B111" s="453"/>
      <c r="C111" s="453"/>
      <c r="D111" s="453"/>
      <c r="E111" s="453"/>
      <c r="F111" s="453"/>
      <c r="G111" s="453"/>
      <c r="H111" s="453"/>
      <c r="I111" s="453"/>
      <c r="J111" s="128"/>
    </row>
    <row r="112" spans="1:10" ht="24.75" customHeight="1" x14ac:dyDescent="0.2">
      <c r="A112" s="453" t="s">
        <v>581</v>
      </c>
      <c r="B112" s="453"/>
      <c r="C112" s="453"/>
      <c r="D112" s="453"/>
      <c r="E112" s="453"/>
      <c r="F112" s="453"/>
      <c r="G112" s="453"/>
      <c r="H112" s="453"/>
      <c r="I112" s="453"/>
      <c r="J112" s="128"/>
    </row>
    <row r="113" spans="1:10" x14ac:dyDescent="0.2">
      <c r="A113" s="159"/>
      <c r="B113" s="159"/>
      <c r="C113" s="159"/>
      <c r="D113" s="159"/>
      <c r="E113" s="159"/>
      <c r="F113" s="159"/>
      <c r="G113" s="159"/>
      <c r="H113" s="159"/>
      <c r="I113" s="159"/>
      <c r="J113" s="128"/>
    </row>
    <row r="114" spans="1:10" x14ac:dyDescent="0.2">
      <c r="A114" s="458" t="s">
        <v>582</v>
      </c>
      <c r="B114" s="160"/>
      <c r="C114" s="160"/>
      <c r="D114" s="160"/>
      <c r="E114" s="160"/>
      <c r="F114" s="160"/>
      <c r="G114" s="160"/>
      <c r="H114" s="160"/>
      <c r="I114" s="160"/>
      <c r="J114" s="128"/>
    </row>
    <row r="115" spans="1:10" x14ac:dyDescent="0.2">
      <c r="A115" s="453" t="s">
        <v>583</v>
      </c>
      <c r="B115" s="453"/>
      <c r="C115" s="453"/>
      <c r="D115" s="453"/>
      <c r="E115" s="453"/>
      <c r="F115" s="453"/>
      <c r="G115" s="453"/>
      <c r="H115" s="453"/>
      <c r="I115" s="453"/>
      <c r="J115" s="128"/>
    </row>
    <row r="116" spans="1:10" x14ac:dyDescent="0.2">
      <c r="A116" s="127"/>
      <c r="B116" s="127"/>
      <c r="C116" s="127"/>
      <c r="D116" s="127"/>
      <c r="E116" s="127"/>
      <c r="F116" s="127"/>
      <c r="G116" s="127"/>
      <c r="H116" s="127"/>
      <c r="I116" s="127"/>
      <c r="J116" s="128"/>
    </row>
    <row r="117" spans="1:10" ht="24" x14ac:dyDescent="0.2">
      <c r="A117" s="157"/>
      <c r="B117" s="157"/>
      <c r="C117" s="157"/>
      <c r="D117" s="157"/>
      <c r="E117" s="161"/>
      <c r="F117" s="184" t="s">
        <v>680</v>
      </c>
      <c r="G117" s="185"/>
      <c r="H117" s="185"/>
      <c r="I117" s="184" t="s">
        <v>681</v>
      </c>
      <c r="J117" s="128"/>
    </row>
    <row r="118" spans="1:10" x14ac:dyDescent="0.2">
      <c r="A118" s="157"/>
      <c r="B118" s="157"/>
      <c r="C118" s="157"/>
      <c r="D118" s="157"/>
      <c r="E118" s="161"/>
      <c r="F118" s="162" t="s">
        <v>584</v>
      </c>
      <c r="G118" s="127"/>
      <c r="H118" s="127"/>
      <c r="I118" s="162" t="s">
        <v>584</v>
      </c>
      <c r="J118" s="128"/>
    </row>
    <row r="119" spans="1:10" x14ac:dyDescent="0.2">
      <c r="A119" s="157"/>
      <c r="B119" s="157"/>
      <c r="C119" s="157"/>
      <c r="D119" s="157"/>
      <c r="E119" s="161"/>
      <c r="F119" s="163"/>
      <c r="G119" s="148"/>
      <c r="H119" s="148"/>
      <c r="I119" s="163"/>
      <c r="J119" s="128"/>
    </row>
    <row r="120" spans="1:10" x14ac:dyDescent="0.2">
      <c r="A120" s="157" t="s">
        <v>585</v>
      </c>
      <c r="B120" s="157"/>
      <c r="C120" s="157"/>
      <c r="D120" s="157"/>
      <c r="E120" s="161"/>
      <c r="F120" s="177">
        <f>F121+F122</f>
        <v>74720491</v>
      </c>
      <c r="G120" s="176"/>
      <c r="H120" s="176"/>
      <c r="I120" s="177">
        <f>I121+I122</f>
        <v>60963605</v>
      </c>
      <c r="J120" s="128"/>
    </row>
    <row r="121" spans="1:10" x14ac:dyDescent="0.2">
      <c r="A121" s="157" t="s">
        <v>624</v>
      </c>
      <c r="B121" s="157"/>
      <c r="C121" s="157"/>
      <c r="D121" s="157"/>
      <c r="E121" s="161"/>
      <c r="F121" s="178">
        <v>61969713</v>
      </c>
      <c r="G121" s="176"/>
      <c r="H121" s="176"/>
      <c r="I121" s="178">
        <v>42604902</v>
      </c>
      <c r="J121" s="128"/>
    </row>
    <row r="122" spans="1:10" x14ac:dyDescent="0.2">
      <c r="A122" s="157" t="s">
        <v>625</v>
      </c>
      <c r="B122" s="157"/>
      <c r="C122" s="157"/>
      <c r="D122" s="157"/>
      <c r="E122" s="161"/>
      <c r="F122" s="178">
        <v>12750778</v>
      </c>
      <c r="G122" s="176"/>
      <c r="H122" s="176"/>
      <c r="I122" s="178">
        <v>18358703</v>
      </c>
      <c r="J122" s="128"/>
    </row>
    <row r="123" spans="1:10" x14ac:dyDescent="0.2">
      <c r="A123" s="157" t="s">
        <v>586</v>
      </c>
      <c r="B123" s="157"/>
      <c r="C123" s="157"/>
      <c r="D123" s="157"/>
      <c r="E123" s="161"/>
      <c r="F123" s="177">
        <f>F124+F125</f>
        <v>724278715</v>
      </c>
      <c r="G123" s="176"/>
      <c r="H123" s="176"/>
      <c r="I123" s="177">
        <f>I124+I125</f>
        <v>602803711</v>
      </c>
      <c r="J123" s="128"/>
    </row>
    <row r="124" spans="1:10" x14ac:dyDescent="0.2">
      <c r="A124" s="157" t="s">
        <v>587</v>
      </c>
      <c r="B124" s="157"/>
      <c r="C124" s="157"/>
      <c r="D124" s="157"/>
      <c r="E124" s="161"/>
      <c r="F124" s="178">
        <v>273204090</v>
      </c>
      <c r="G124" s="176"/>
      <c r="H124" s="176"/>
      <c r="I124" s="178">
        <v>200284603</v>
      </c>
      <c r="J124" s="128"/>
    </row>
    <row r="125" spans="1:10" x14ac:dyDescent="0.2">
      <c r="A125" s="157" t="s">
        <v>588</v>
      </c>
      <c r="B125" s="157"/>
      <c r="C125" s="157"/>
      <c r="D125" s="157"/>
      <c r="E125" s="161"/>
      <c r="F125" s="178">
        <v>451074625</v>
      </c>
      <c r="G125" s="176"/>
      <c r="H125" s="176"/>
      <c r="I125" s="178">
        <v>402519108</v>
      </c>
      <c r="J125" s="128"/>
    </row>
    <row r="126" spans="1:10" x14ac:dyDescent="0.2">
      <c r="A126" s="148" t="s">
        <v>589</v>
      </c>
      <c r="B126" s="148"/>
      <c r="C126" s="148"/>
      <c r="D126" s="165"/>
      <c r="E126" s="161"/>
      <c r="F126" s="177">
        <f>F127+F128</f>
        <v>122538555</v>
      </c>
      <c r="G126" s="176"/>
      <c r="H126" s="176"/>
      <c r="I126" s="177">
        <f>I127+I128</f>
        <v>85507745</v>
      </c>
      <c r="J126" s="128"/>
    </row>
    <row r="127" spans="1:10" x14ac:dyDescent="0.2">
      <c r="A127" s="148" t="s">
        <v>590</v>
      </c>
      <c r="B127" s="148"/>
      <c r="C127" s="148"/>
      <c r="D127" s="165"/>
      <c r="E127" s="161"/>
      <c r="F127" s="178">
        <v>78899009</v>
      </c>
      <c r="G127" s="176"/>
      <c r="H127" s="176"/>
      <c r="I127" s="178">
        <v>58761478</v>
      </c>
      <c r="J127" s="128"/>
    </row>
    <row r="128" spans="1:10" x14ac:dyDescent="0.2">
      <c r="A128" s="148" t="s">
        <v>591</v>
      </c>
      <c r="B128" s="148"/>
      <c r="C128" s="148"/>
      <c r="D128" s="165"/>
      <c r="E128" s="161"/>
      <c r="F128" s="178">
        <v>43639546</v>
      </c>
      <c r="G128" s="176"/>
      <c r="H128" s="176"/>
      <c r="I128" s="178">
        <v>26746267</v>
      </c>
      <c r="J128" s="128"/>
    </row>
    <row r="129" spans="1:10" x14ac:dyDescent="0.2">
      <c r="A129" s="157" t="s">
        <v>592</v>
      </c>
      <c r="B129" s="157"/>
      <c r="C129" s="157"/>
      <c r="D129" s="157"/>
      <c r="E129" s="161"/>
      <c r="F129" s="179">
        <v>23577599</v>
      </c>
      <c r="G129" s="176"/>
      <c r="H129" s="176"/>
      <c r="I129" s="179">
        <v>17242500</v>
      </c>
      <c r="J129" s="128"/>
    </row>
    <row r="130" spans="1:10" x14ac:dyDescent="0.2">
      <c r="A130" s="157" t="s">
        <v>593</v>
      </c>
      <c r="B130" s="157"/>
      <c r="C130" s="157"/>
      <c r="D130" s="157"/>
      <c r="E130" s="161"/>
      <c r="F130" s="177">
        <f>F120+F123+F126+F129</f>
        <v>945115360</v>
      </c>
      <c r="G130" s="176"/>
      <c r="H130" s="176"/>
      <c r="I130" s="177">
        <f>I120+I123+I126+I129</f>
        <v>766517561</v>
      </c>
      <c r="J130" s="128"/>
    </row>
    <row r="131" spans="1:10" x14ac:dyDescent="0.2">
      <c r="A131" s="157" t="s">
        <v>594</v>
      </c>
      <c r="B131" s="157"/>
      <c r="C131" s="157"/>
      <c r="D131" s="157"/>
      <c r="E131" s="161"/>
      <c r="F131" s="178">
        <v>42717720</v>
      </c>
      <c r="G131" s="176"/>
      <c r="H131" s="176"/>
      <c r="I131" s="178">
        <v>35460530</v>
      </c>
      <c r="J131" s="128"/>
    </row>
    <row r="132" spans="1:10" x14ac:dyDescent="0.2">
      <c r="A132" s="166" t="s">
        <v>595</v>
      </c>
      <c r="B132" s="166"/>
      <c r="C132" s="166"/>
      <c r="D132" s="166"/>
      <c r="E132" s="167"/>
      <c r="F132" s="180">
        <f>SUM(F130:F131)</f>
        <v>987833080</v>
      </c>
      <c r="G132" s="176"/>
      <c r="H132" s="176"/>
      <c r="I132" s="180">
        <f>SUM(I130:I131)</f>
        <v>801978091</v>
      </c>
      <c r="J132" s="128"/>
    </row>
    <row r="133" spans="1:10" x14ac:dyDescent="0.2">
      <c r="A133" s="186" t="s">
        <v>663</v>
      </c>
      <c r="B133" s="157"/>
      <c r="C133" s="157"/>
      <c r="D133" s="157"/>
      <c r="E133" s="161"/>
      <c r="F133" s="179">
        <v>-73641778</v>
      </c>
      <c r="G133" s="176"/>
      <c r="H133" s="176"/>
      <c r="I133" s="179">
        <v>-67405237</v>
      </c>
      <c r="J133" s="128"/>
    </row>
    <row r="134" spans="1:10" ht="13.5" thickBot="1" x14ac:dyDescent="0.25">
      <c r="A134" s="166" t="s">
        <v>626</v>
      </c>
      <c r="B134" s="157"/>
      <c r="C134" s="157"/>
      <c r="D134" s="157"/>
      <c r="E134" s="161"/>
      <c r="F134" s="181">
        <f>SUM(F132:F133)</f>
        <v>914191302</v>
      </c>
      <c r="G134" s="176"/>
      <c r="H134" s="176"/>
      <c r="I134" s="181">
        <f>SUM(I132:I133)</f>
        <v>734572854</v>
      </c>
      <c r="J134" s="128"/>
    </row>
    <row r="135" spans="1:10" ht="13.5" thickTop="1" x14ac:dyDescent="0.2">
      <c r="A135" s="157"/>
      <c r="B135" s="157"/>
      <c r="C135" s="157"/>
      <c r="D135" s="157"/>
      <c r="E135" s="161"/>
      <c r="F135" s="178"/>
      <c r="G135" s="176"/>
      <c r="H135" s="176"/>
      <c r="I135" s="178"/>
      <c r="J135" s="128"/>
    </row>
    <row r="136" spans="1:10" x14ac:dyDescent="0.2">
      <c r="A136" s="157" t="s">
        <v>596</v>
      </c>
      <c r="B136" s="157"/>
      <c r="C136" s="157"/>
      <c r="D136" s="157"/>
      <c r="E136" s="161"/>
      <c r="F136" s="178">
        <v>14197262</v>
      </c>
      <c r="G136" s="176"/>
      <c r="H136" s="176"/>
      <c r="I136" s="178">
        <v>9817365</v>
      </c>
      <c r="J136" s="128"/>
    </row>
    <row r="137" spans="1:10" x14ac:dyDescent="0.2">
      <c r="A137" s="157" t="s">
        <v>597</v>
      </c>
      <c r="B137" s="157"/>
      <c r="C137" s="157"/>
      <c r="D137" s="157"/>
      <c r="E137" s="161"/>
      <c r="F137" s="178">
        <v>899994040</v>
      </c>
      <c r="G137" s="176"/>
      <c r="H137" s="176"/>
      <c r="I137" s="178">
        <v>724755487</v>
      </c>
      <c r="J137" s="128"/>
    </row>
    <row r="138" spans="1:10" ht="13.5" thickBot="1" x14ac:dyDescent="0.25">
      <c r="A138" s="166" t="s">
        <v>595</v>
      </c>
      <c r="B138" s="166"/>
      <c r="C138" s="166"/>
      <c r="D138" s="166"/>
      <c r="E138" s="167"/>
      <c r="F138" s="182">
        <f>SUM(F136:F137)</f>
        <v>914191302</v>
      </c>
      <c r="G138" s="176"/>
      <c r="H138" s="176"/>
      <c r="I138" s="182">
        <f>SUM(I136:I137)</f>
        <v>734572852</v>
      </c>
      <c r="J138" s="128"/>
    </row>
    <row r="139" spans="1:10" ht="13.5" thickTop="1" x14ac:dyDescent="0.2">
      <c r="A139" s="127"/>
      <c r="B139" s="127"/>
      <c r="C139" s="127"/>
      <c r="D139" s="127"/>
      <c r="E139" s="136"/>
      <c r="F139" s="168"/>
      <c r="G139" s="168"/>
      <c r="H139" s="168"/>
      <c r="I139" s="164"/>
      <c r="J139" s="128"/>
    </row>
    <row r="140" spans="1:10" x14ac:dyDescent="0.2">
      <c r="A140" s="127"/>
      <c r="B140" s="127"/>
      <c r="C140" s="127"/>
      <c r="D140" s="127"/>
      <c r="E140" s="127"/>
      <c r="F140" s="136"/>
      <c r="G140" s="127"/>
      <c r="H140" s="127"/>
      <c r="I140" s="148"/>
      <c r="J140" s="128"/>
    </row>
    <row r="141" spans="1:10" x14ac:dyDescent="0.2">
      <c r="A141" s="129" t="s">
        <v>598</v>
      </c>
      <c r="B141" s="129"/>
      <c r="C141" s="129"/>
      <c r="D141" s="129"/>
      <c r="E141" s="129"/>
      <c r="F141" s="129"/>
      <c r="G141" s="129"/>
      <c r="H141" s="129"/>
      <c r="I141" s="129"/>
      <c r="J141" s="128"/>
    </row>
    <row r="142" spans="1:10" x14ac:dyDescent="0.2">
      <c r="A142" s="129"/>
      <c r="B142" s="129"/>
      <c r="C142" s="129"/>
      <c r="D142" s="129"/>
      <c r="E142" s="129"/>
      <c r="F142" s="129"/>
      <c r="G142" s="129"/>
      <c r="H142" s="129"/>
      <c r="I142" s="129"/>
      <c r="J142" s="128"/>
    </row>
    <row r="143" spans="1:10" ht="24.75" customHeight="1" x14ac:dyDescent="0.2">
      <c r="A143" s="441" t="s">
        <v>703</v>
      </c>
      <c r="B143" s="441"/>
      <c r="C143" s="441"/>
      <c r="D143" s="441"/>
      <c r="E143" s="441"/>
      <c r="F143" s="441"/>
      <c r="G143" s="441"/>
      <c r="H143" s="441"/>
      <c r="I143" s="441"/>
      <c r="J143" s="128"/>
    </row>
    <row r="144" spans="1:10" x14ac:dyDescent="0.2">
      <c r="A144" s="127"/>
      <c r="B144" s="127"/>
      <c r="C144" s="127"/>
      <c r="D144" s="127"/>
      <c r="E144" s="127"/>
      <c r="F144" s="127"/>
      <c r="G144" s="127"/>
      <c r="H144" s="127"/>
      <c r="I144" s="127"/>
      <c r="J144" s="128"/>
    </row>
    <row r="145" spans="1:10" x14ac:dyDescent="0.2">
      <c r="A145" s="454" t="s">
        <v>599</v>
      </c>
      <c r="B145" s="454"/>
      <c r="C145" s="454"/>
      <c r="D145" s="454"/>
      <c r="E145" s="454"/>
      <c r="F145" s="454"/>
      <c r="G145" s="454"/>
      <c r="H145" s="454"/>
      <c r="I145" s="454"/>
      <c r="J145" s="128"/>
    </row>
    <row r="146" spans="1:10" x14ac:dyDescent="0.2">
      <c r="A146" s="205"/>
      <c r="B146" s="205"/>
      <c r="C146" s="205"/>
      <c r="D146" s="205"/>
      <c r="E146" s="205"/>
      <c r="F146" s="136"/>
      <c r="G146" s="136"/>
      <c r="H146" s="136"/>
      <c r="I146" s="136"/>
      <c r="J146" s="128"/>
    </row>
    <row r="147" spans="1:10" ht="48.75" customHeight="1" x14ac:dyDescent="0.2">
      <c r="A147" s="455" t="s">
        <v>702</v>
      </c>
      <c r="B147" s="455"/>
      <c r="C147" s="455"/>
      <c r="D147" s="455"/>
      <c r="E147" s="455"/>
      <c r="F147" s="455"/>
      <c r="G147" s="455"/>
      <c r="H147" s="455"/>
      <c r="I147" s="455"/>
      <c r="J147" s="128"/>
    </row>
    <row r="148" spans="1:10" x14ac:dyDescent="0.2">
      <c r="A148" s="132"/>
      <c r="B148" s="132"/>
      <c r="C148" s="132"/>
      <c r="D148" s="132"/>
      <c r="E148" s="132"/>
      <c r="F148" s="132"/>
      <c r="G148" s="132"/>
      <c r="H148" s="132"/>
      <c r="I148" s="132"/>
      <c r="J148" s="128"/>
    </row>
    <row r="149" spans="1:10" x14ac:dyDescent="0.2">
      <c r="A149" s="454" t="s">
        <v>600</v>
      </c>
      <c r="B149" s="454"/>
      <c r="C149" s="454"/>
      <c r="D149" s="454"/>
      <c r="E149" s="454"/>
      <c r="F149" s="454"/>
      <c r="G149" s="454"/>
      <c r="H149" s="454"/>
      <c r="I149" s="454"/>
      <c r="J149" s="128"/>
    </row>
    <row r="150" spans="1:10" ht="24" x14ac:dyDescent="0.2">
      <c r="A150" s="136"/>
      <c r="B150" s="136"/>
      <c r="C150" s="136"/>
      <c r="D150" s="136"/>
      <c r="E150" s="136"/>
      <c r="F150" s="184" t="s">
        <v>680</v>
      </c>
      <c r="G150" s="206"/>
      <c r="H150" s="206"/>
      <c r="I150" s="184" t="s">
        <v>681</v>
      </c>
      <c r="J150" s="128"/>
    </row>
    <row r="151" spans="1:10" x14ac:dyDescent="0.2">
      <c r="A151" s="136"/>
      <c r="B151" s="136"/>
      <c r="C151" s="136"/>
      <c r="D151" s="136"/>
      <c r="E151" s="136"/>
      <c r="F151" s="162" t="s">
        <v>584</v>
      </c>
      <c r="G151" s="136"/>
      <c r="H151" s="136"/>
      <c r="I151" s="162" t="s">
        <v>584</v>
      </c>
      <c r="J151" s="128"/>
    </row>
    <row r="152" spans="1:10" x14ac:dyDescent="0.2">
      <c r="A152" s="136"/>
      <c r="B152" s="136"/>
      <c r="C152" s="136"/>
      <c r="D152" s="136"/>
      <c r="E152" s="136"/>
      <c r="F152" s="165"/>
      <c r="G152" s="148"/>
      <c r="H152" s="148"/>
      <c r="I152" s="165"/>
      <c r="J152" s="128"/>
    </row>
    <row r="153" spans="1:10" x14ac:dyDescent="0.2">
      <c r="A153" s="167" t="s">
        <v>601</v>
      </c>
      <c r="B153" s="167"/>
      <c r="C153" s="167"/>
      <c r="D153" s="167"/>
      <c r="E153" s="167"/>
      <c r="F153" s="207">
        <v>110867</v>
      </c>
      <c r="G153" s="176"/>
      <c r="H153" s="176"/>
      <c r="I153" s="207">
        <v>68924</v>
      </c>
      <c r="J153" s="128"/>
    </row>
    <row r="154" spans="1:10" x14ac:dyDescent="0.2">
      <c r="A154" s="161"/>
      <c r="B154" s="161"/>
      <c r="C154" s="161"/>
      <c r="D154" s="161"/>
      <c r="E154" s="161"/>
      <c r="F154" s="208"/>
      <c r="G154" s="176"/>
      <c r="H154" s="176"/>
      <c r="I154" s="208"/>
      <c r="J154" s="128"/>
    </row>
    <row r="155" spans="1:10" x14ac:dyDescent="0.2">
      <c r="A155" s="161" t="s">
        <v>602</v>
      </c>
      <c r="B155" s="161"/>
      <c r="C155" s="161"/>
      <c r="D155" s="161"/>
      <c r="E155" s="161"/>
      <c r="F155" s="209">
        <v>2547560</v>
      </c>
      <c r="G155" s="208"/>
      <c r="H155" s="208"/>
      <c r="I155" s="209">
        <v>2546533</v>
      </c>
      <c r="J155" s="128"/>
    </row>
    <row r="156" spans="1:10" x14ac:dyDescent="0.2">
      <c r="A156" s="161"/>
      <c r="B156" s="161"/>
      <c r="C156" s="161"/>
      <c r="D156" s="161"/>
      <c r="E156" s="161"/>
      <c r="F156" s="208"/>
      <c r="G156" s="176"/>
      <c r="H156" s="176"/>
      <c r="I156" s="208"/>
      <c r="J156" s="128"/>
    </row>
    <row r="157" spans="1:10" ht="13.5" thickBot="1" x14ac:dyDescent="0.25">
      <c r="A157" s="167" t="s">
        <v>603</v>
      </c>
      <c r="B157" s="167"/>
      <c r="C157" s="167"/>
      <c r="D157" s="167"/>
      <c r="E157" s="167"/>
      <c r="F157" s="210">
        <v>43.52</v>
      </c>
      <c r="G157" s="176"/>
      <c r="H157" s="176"/>
      <c r="I157" s="211">
        <v>27.07</v>
      </c>
      <c r="J157" s="128"/>
    </row>
    <row r="158" spans="1:10" ht="13.5" thickTop="1" x14ac:dyDescent="0.2">
      <c r="A158" s="136"/>
      <c r="B158" s="136"/>
      <c r="C158" s="136"/>
      <c r="D158" s="136"/>
      <c r="E158" s="136"/>
      <c r="F158" s="148"/>
      <c r="G158" s="148"/>
      <c r="H158" s="148"/>
      <c r="I158" s="148"/>
      <c r="J158" s="128"/>
    </row>
    <row r="159" spans="1:10" x14ac:dyDescent="0.2">
      <c r="A159" s="456" t="s">
        <v>604</v>
      </c>
      <c r="B159" s="456"/>
      <c r="C159" s="456"/>
      <c r="D159" s="456"/>
      <c r="E159" s="456"/>
      <c r="F159" s="456"/>
      <c r="G159" s="456"/>
      <c r="H159" s="456"/>
      <c r="I159" s="456"/>
      <c r="J159" s="128"/>
    </row>
    <row r="160" spans="1:10" x14ac:dyDescent="0.2">
      <c r="A160" s="212"/>
      <c r="B160" s="212"/>
      <c r="C160" s="212"/>
      <c r="D160" s="212"/>
      <c r="E160" s="212"/>
      <c r="F160" s="212"/>
      <c r="G160" s="212"/>
      <c r="H160" s="212"/>
      <c r="I160" s="212"/>
      <c r="J160" s="128"/>
    </row>
    <row r="161" spans="1:10" ht="24" customHeight="1" x14ac:dyDescent="0.2">
      <c r="A161" s="457" t="s">
        <v>694</v>
      </c>
      <c r="B161" s="457"/>
      <c r="C161" s="457"/>
      <c r="D161" s="457"/>
      <c r="E161" s="457"/>
      <c r="F161" s="457"/>
      <c r="G161" s="457"/>
      <c r="H161" s="457"/>
      <c r="I161" s="457"/>
      <c r="J161" s="128"/>
    </row>
    <row r="162" spans="1:10" x14ac:dyDescent="0.2">
      <c r="A162" s="136"/>
      <c r="B162" s="136"/>
      <c r="C162" s="136"/>
      <c r="D162" s="136"/>
      <c r="E162" s="136"/>
      <c r="F162" s="136"/>
      <c r="G162" s="136"/>
      <c r="H162" s="136"/>
      <c r="I162" s="136"/>
      <c r="J162" s="128"/>
    </row>
    <row r="163" spans="1:10" x14ac:dyDescent="0.2">
      <c r="A163" s="454" t="s">
        <v>605</v>
      </c>
      <c r="B163" s="454"/>
      <c r="C163" s="454"/>
      <c r="D163" s="454"/>
      <c r="E163" s="454"/>
      <c r="F163" s="454"/>
      <c r="G163" s="454"/>
      <c r="H163" s="454"/>
      <c r="I163" s="454"/>
      <c r="J163" s="128"/>
    </row>
    <row r="164" spans="1:10" x14ac:dyDescent="0.2">
      <c r="A164" s="205"/>
      <c r="B164" s="205"/>
      <c r="C164" s="205"/>
      <c r="D164" s="205"/>
      <c r="E164" s="205"/>
      <c r="F164" s="136"/>
      <c r="G164" s="136"/>
      <c r="H164" s="136"/>
      <c r="I164" s="136"/>
      <c r="J164" s="128"/>
    </row>
    <row r="165" spans="1:10" ht="24" customHeight="1" x14ac:dyDescent="0.2">
      <c r="A165" s="455" t="s">
        <v>683</v>
      </c>
      <c r="B165" s="455"/>
      <c r="C165" s="455"/>
      <c r="D165" s="455"/>
      <c r="E165" s="455"/>
      <c r="F165" s="455"/>
      <c r="G165" s="455"/>
      <c r="H165" s="455"/>
      <c r="I165" s="455"/>
      <c r="J165" s="128"/>
    </row>
    <row r="166" spans="1:10" x14ac:dyDescent="0.2">
      <c r="A166" s="136"/>
      <c r="B166" s="136"/>
      <c r="C166" s="136"/>
      <c r="D166" s="136"/>
      <c r="E166" s="136"/>
      <c r="F166" s="136"/>
      <c r="G166" s="136"/>
      <c r="H166" s="136"/>
      <c r="I166" s="136"/>
      <c r="J166" s="128"/>
    </row>
    <row r="167" spans="1:10" x14ac:dyDescent="0.2">
      <c r="A167" s="454" t="s">
        <v>606</v>
      </c>
      <c r="B167" s="454"/>
      <c r="C167" s="454"/>
      <c r="D167" s="454"/>
      <c r="E167" s="454"/>
      <c r="F167" s="454"/>
      <c r="G167" s="454"/>
      <c r="H167" s="454"/>
      <c r="I167" s="454"/>
      <c r="J167" s="128"/>
    </row>
    <row r="168" spans="1:10" x14ac:dyDescent="0.2">
      <c r="A168" s="205"/>
      <c r="B168" s="205"/>
      <c r="C168" s="205"/>
      <c r="D168" s="205"/>
      <c r="E168" s="205"/>
      <c r="F168" s="136"/>
      <c r="G168" s="136"/>
      <c r="H168" s="136"/>
      <c r="I168" s="136"/>
      <c r="J168" s="128"/>
    </row>
    <row r="169" spans="1:10" ht="39" customHeight="1" x14ac:dyDescent="0.2">
      <c r="A169" s="455" t="s">
        <v>695</v>
      </c>
      <c r="B169" s="455"/>
      <c r="C169" s="455"/>
      <c r="D169" s="455"/>
      <c r="E169" s="455"/>
      <c r="F169" s="455"/>
      <c r="G169" s="455"/>
      <c r="H169" s="455"/>
      <c r="I169" s="455"/>
      <c r="J169" s="128"/>
    </row>
    <row r="170" spans="1:10" x14ac:dyDescent="0.2">
      <c r="A170" s="136"/>
      <c r="B170" s="136"/>
      <c r="C170" s="136"/>
      <c r="D170" s="136"/>
      <c r="E170" s="136"/>
      <c r="F170" s="136"/>
      <c r="G170" s="136"/>
      <c r="H170" s="136"/>
      <c r="I170" s="136"/>
      <c r="J170" s="128"/>
    </row>
    <row r="171" spans="1:10" x14ac:dyDescent="0.2">
      <c r="A171" s="456" t="s">
        <v>664</v>
      </c>
      <c r="B171" s="456"/>
      <c r="C171" s="456"/>
      <c r="D171" s="456"/>
      <c r="E171" s="456"/>
      <c r="F171" s="456"/>
      <c r="G171" s="456"/>
      <c r="H171" s="456"/>
      <c r="I171" s="456"/>
      <c r="J171" s="128"/>
    </row>
    <row r="172" spans="1:10" x14ac:dyDescent="0.2">
      <c r="A172" s="148"/>
      <c r="B172" s="148"/>
      <c r="C172" s="148"/>
      <c r="D172" s="148"/>
      <c r="E172" s="148"/>
      <c r="F172" s="148"/>
      <c r="G172" s="148"/>
      <c r="H172" s="148"/>
      <c r="I172" s="148"/>
      <c r="J172" s="128"/>
    </row>
    <row r="173" spans="1:10" x14ac:dyDescent="0.2">
      <c r="A173" s="165"/>
      <c r="B173" s="165"/>
      <c r="C173" s="165"/>
      <c r="D173" s="165"/>
      <c r="E173" s="165"/>
      <c r="F173" s="214" t="s">
        <v>679</v>
      </c>
      <c r="G173" s="215"/>
      <c r="H173" s="215"/>
      <c r="I173" s="214" t="s">
        <v>555</v>
      </c>
      <c r="J173" s="128"/>
    </row>
    <row r="174" spans="1:10" x14ac:dyDescent="0.2">
      <c r="A174" s="165"/>
      <c r="B174" s="165"/>
      <c r="C174" s="165"/>
      <c r="D174" s="165"/>
      <c r="E174" s="165"/>
      <c r="F174" s="216" t="s">
        <v>584</v>
      </c>
      <c r="G174" s="217"/>
      <c r="H174" s="217"/>
      <c r="I174" s="216" t="s">
        <v>584</v>
      </c>
      <c r="J174" s="128"/>
    </row>
    <row r="175" spans="1:10" x14ac:dyDescent="0.2">
      <c r="A175" s="218" t="s">
        <v>665</v>
      </c>
      <c r="B175" s="218"/>
      <c r="C175" s="218"/>
      <c r="D175" s="218"/>
      <c r="E175" s="218"/>
      <c r="F175" s="219"/>
      <c r="G175" s="219"/>
      <c r="H175" s="219"/>
      <c r="I175" s="219"/>
      <c r="J175" s="128"/>
    </row>
    <row r="176" spans="1:10" x14ac:dyDescent="0.2">
      <c r="A176" s="219" t="s">
        <v>607</v>
      </c>
      <c r="B176" s="219"/>
      <c r="C176" s="219"/>
      <c r="D176" s="219"/>
      <c r="E176" s="219"/>
      <c r="F176" s="220">
        <v>37901</v>
      </c>
      <c r="G176" s="176"/>
      <c r="H176" s="176"/>
      <c r="I176" s="220">
        <v>23635</v>
      </c>
      <c r="J176" s="128"/>
    </row>
    <row r="177" spans="1:10" x14ac:dyDescent="0.2">
      <c r="A177" s="219" t="s">
        <v>608</v>
      </c>
      <c r="B177" s="219"/>
      <c r="C177" s="219"/>
      <c r="D177" s="219"/>
      <c r="E177" s="219"/>
      <c r="F177" s="220">
        <v>28655</v>
      </c>
      <c r="G177" s="176"/>
      <c r="H177" s="176"/>
      <c r="I177" s="220">
        <v>26592</v>
      </c>
      <c r="J177" s="128"/>
    </row>
    <row r="178" spans="1:10" ht="13.5" thickBot="1" x14ac:dyDescent="0.25">
      <c r="A178" s="219"/>
      <c r="B178" s="219"/>
      <c r="C178" s="219"/>
      <c r="D178" s="219"/>
      <c r="E178" s="219"/>
      <c r="F178" s="221">
        <f>SUM(F176:F177)</f>
        <v>66556</v>
      </c>
      <c r="G178" s="176"/>
      <c r="H178" s="176"/>
      <c r="I178" s="221">
        <f>SUM(I176:I177)</f>
        <v>50227</v>
      </c>
      <c r="J178" s="128"/>
    </row>
    <row r="179" spans="1:10" ht="13.5" thickTop="1" x14ac:dyDescent="0.2">
      <c r="A179" s="219"/>
      <c r="B179" s="219"/>
      <c r="C179" s="219"/>
      <c r="D179" s="219"/>
      <c r="E179" s="219"/>
      <c r="F179" s="222"/>
      <c r="G179" s="219"/>
      <c r="H179" s="219"/>
      <c r="I179" s="219"/>
      <c r="J179" s="128"/>
    </row>
    <row r="180" spans="1:10" ht="24.75" customHeight="1" x14ac:dyDescent="0.2">
      <c r="A180" s="457" t="s">
        <v>696</v>
      </c>
      <c r="B180" s="457"/>
      <c r="C180" s="457"/>
      <c r="D180" s="457"/>
      <c r="E180" s="457"/>
      <c r="F180" s="457"/>
      <c r="G180" s="457"/>
      <c r="H180" s="457"/>
      <c r="I180" s="457"/>
      <c r="J180" s="128"/>
    </row>
    <row r="181" spans="1:10" x14ac:dyDescent="0.2">
      <c r="A181" s="213"/>
      <c r="B181" s="213"/>
      <c r="C181" s="213"/>
      <c r="D181" s="213"/>
      <c r="E181" s="213"/>
      <c r="F181" s="213"/>
      <c r="G181" s="213"/>
      <c r="H181" s="213"/>
      <c r="I181" s="213"/>
      <c r="J181" s="128"/>
    </row>
    <row r="182" spans="1:10" x14ac:dyDescent="0.2">
      <c r="A182" s="223" t="s">
        <v>609</v>
      </c>
      <c r="B182" s="223"/>
      <c r="C182" s="223"/>
      <c r="D182" s="223"/>
      <c r="E182" s="223"/>
      <c r="F182" s="223"/>
      <c r="G182" s="223"/>
      <c r="H182" s="223"/>
      <c r="I182" s="223"/>
      <c r="J182" s="128"/>
    </row>
    <row r="183" spans="1:10" x14ac:dyDescent="0.2">
      <c r="A183" s="219"/>
      <c r="B183" s="219"/>
      <c r="C183" s="219"/>
      <c r="D183" s="219"/>
      <c r="E183" s="219"/>
      <c r="F183" s="219"/>
      <c r="G183" s="219"/>
      <c r="H183" s="219"/>
      <c r="I183" s="219"/>
      <c r="J183" s="128"/>
    </row>
    <row r="184" spans="1:10" x14ac:dyDescent="0.2">
      <c r="A184" s="219"/>
      <c r="B184" s="219"/>
      <c r="C184" s="219"/>
      <c r="D184" s="219"/>
      <c r="E184" s="219"/>
      <c r="F184" s="224" t="s">
        <v>679</v>
      </c>
      <c r="G184" s="219"/>
      <c r="H184" s="219"/>
      <c r="I184" s="219"/>
      <c r="J184" s="128"/>
    </row>
    <row r="185" spans="1:10" x14ac:dyDescent="0.2">
      <c r="A185" s="219"/>
      <c r="B185" s="219"/>
      <c r="C185" s="219"/>
      <c r="D185" s="219"/>
      <c r="E185" s="219"/>
      <c r="F185" s="225" t="s">
        <v>584</v>
      </c>
      <c r="G185" s="219"/>
      <c r="H185" s="219"/>
      <c r="I185" s="219"/>
      <c r="J185" s="128"/>
    </row>
    <row r="186" spans="1:10" x14ac:dyDescent="0.2">
      <c r="A186" s="219" t="s">
        <v>610</v>
      </c>
      <c r="B186" s="219"/>
      <c r="C186" s="219"/>
      <c r="D186" s="219"/>
      <c r="E186" s="219"/>
      <c r="F186" s="220">
        <v>28655</v>
      </c>
      <c r="G186" s="219"/>
      <c r="H186" s="219"/>
      <c r="I186" s="219"/>
      <c r="J186" s="128"/>
    </row>
    <row r="187" spans="1:10" x14ac:dyDescent="0.2">
      <c r="A187" s="219" t="s">
        <v>611</v>
      </c>
      <c r="B187" s="219"/>
      <c r="C187" s="219"/>
      <c r="D187" s="219"/>
      <c r="E187" s="219"/>
      <c r="F187" s="220">
        <v>11074</v>
      </c>
      <c r="G187" s="219"/>
      <c r="H187" s="219"/>
      <c r="I187" s="219"/>
      <c r="J187" s="128"/>
    </row>
    <row r="188" spans="1:10" x14ac:dyDescent="0.2">
      <c r="A188" s="219" t="s">
        <v>612</v>
      </c>
      <c r="B188" s="219"/>
      <c r="C188" s="219"/>
      <c r="D188" s="219"/>
      <c r="E188" s="219"/>
      <c r="F188" s="220">
        <v>16456</v>
      </c>
      <c r="G188" s="219"/>
      <c r="H188" s="219"/>
      <c r="I188" s="219"/>
      <c r="J188" s="128"/>
    </row>
    <row r="189" spans="1:10" x14ac:dyDescent="0.2">
      <c r="A189" s="219" t="s">
        <v>613</v>
      </c>
      <c r="B189" s="219"/>
      <c r="C189" s="219"/>
      <c r="D189" s="219"/>
      <c r="E189" s="219"/>
      <c r="F189" s="220">
        <v>10371</v>
      </c>
      <c r="G189" s="219"/>
      <c r="H189" s="219"/>
      <c r="I189" s="219"/>
      <c r="J189" s="128"/>
    </row>
    <row r="190" spans="1:10" ht="13.5" thickBot="1" x14ac:dyDescent="0.25">
      <c r="A190" s="219"/>
      <c r="B190" s="219"/>
      <c r="C190" s="219"/>
      <c r="D190" s="219"/>
      <c r="E190" s="219"/>
      <c r="F190" s="221">
        <f>SUM(F186:F189)</f>
        <v>66556</v>
      </c>
      <c r="G190" s="219"/>
      <c r="H190" s="219"/>
      <c r="I190" s="219"/>
      <c r="J190" s="128"/>
    </row>
    <row r="191" spans="1:10" ht="13.5" thickTop="1" x14ac:dyDescent="0.2">
      <c r="A191" s="136"/>
      <c r="B191" s="136"/>
      <c r="C191" s="136"/>
      <c r="D191" s="136"/>
      <c r="E191" s="136"/>
      <c r="F191" s="136"/>
      <c r="G191" s="136"/>
      <c r="H191" s="136"/>
      <c r="I191" s="136"/>
      <c r="J191" s="128"/>
    </row>
    <row r="192" spans="1:10" x14ac:dyDescent="0.2">
      <c r="A192" s="131" t="s">
        <v>614</v>
      </c>
      <c r="B192" s="131"/>
      <c r="C192" s="131"/>
      <c r="D192" s="131"/>
      <c r="E192" s="131"/>
      <c r="F192" s="131"/>
      <c r="G192" s="131"/>
      <c r="H192" s="131"/>
      <c r="I192" s="131"/>
      <c r="J192" s="128"/>
    </row>
    <row r="193" spans="1:10" x14ac:dyDescent="0.2">
      <c r="A193" s="131"/>
      <c r="B193" s="131"/>
      <c r="C193" s="131"/>
      <c r="D193" s="131"/>
      <c r="E193" s="131"/>
      <c r="F193" s="131"/>
      <c r="G193" s="131"/>
      <c r="H193" s="131"/>
      <c r="I193" s="131"/>
      <c r="J193" s="128"/>
    </row>
    <row r="194" spans="1:10" ht="99.75" customHeight="1" x14ac:dyDescent="0.2">
      <c r="A194" s="455" t="s">
        <v>686</v>
      </c>
      <c r="B194" s="455"/>
      <c r="C194" s="455"/>
      <c r="D194" s="455"/>
      <c r="E194" s="455"/>
      <c r="F194" s="455"/>
      <c r="G194" s="455"/>
      <c r="H194" s="455"/>
      <c r="I194" s="455"/>
      <c r="J194" s="169"/>
    </row>
    <row r="195" spans="1:10" x14ac:dyDescent="0.2">
      <c r="A195" s="439" t="s">
        <v>615</v>
      </c>
      <c r="B195" s="439"/>
      <c r="C195" s="439"/>
      <c r="D195" s="439"/>
      <c r="E195" s="439"/>
      <c r="F195" s="439"/>
      <c r="G195" s="439"/>
      <c r="H195" s="439"/>
      <c r="I195" s="439"/>
      <c r="J195" s="128"/>
    </row>
    <row r="196" spans="1:10" x14ac:dyDescent="0.2">
      <c r="A196" s="132" t="s">
        <v>629</v>
      </c>
      <c r="B196" s="132"/>
      <c r="C196" s="132"/>
      <c r="D196" s="132"/>
      <c r="E196" s="132"/>
      <c r="F196" s="226" t="s">
        <v>616</v>
      </c>
      <c r="G196" s="226" t="s">
        <v>618</v>
      </c>
      <c r="H196" s="138" t="s">
        <v>627</v>
      </c>
      <c r="I196" s="138" t="s">
        <v>628</v>
      </c>
      <c r="J196" s="128"/>
    </row>
    <row r="197" spans="1:10" ht="24" x14ac:dyDescent="0.2">
      <c r="A197" s="136"/>
      <c r="B197" s="136"/>
      <c r="C197" s="136"/>
      <c r="D197" s="136"/>
      <c r="E197" s="136"/>
      <c r="F197" s="227" t="s">
        <v>679</v>
      </c>
      <c r="G197" s="227" t="s">
        <v>679</v>
      </c>
      <c r="H197" s="228" t="s">
        <v>680</v>
      </c>
      <c r="I197" s="228" t="s">
        <v>680</v>
      </c>
      <c r="J197" s="128"/>
    </row>
    <row r="198" spans="1:10" x14ac:dyDescent="0.2">
      <c r="A198" s="136"/>
      <c r="B198" s="136"/>
      <c r="C198" s="136"/>
      <c r="D198" s="136"/>
      <c r="E198" s="136"/>
      <c r="F198" s="229" t="s">
        <v>584</v>
      </c>
      <c r="G198" s="229" t="s">
        <v>584</v>
      </c>
      <c r="H198" s="229" t="s">
        <v>584</v>
      </c>
      <c r="I198" s="229" t="s">
        <v>584</v>
      </c>
      <c r="J198" s="128"/>
    </row>
    <row r="199" spans="1:10" x14ac:dyDescent="0.2">
      <c r="A199" s="167" t="s">
        <v>631</v>
      </c>
      <c r="B199" s="167"/>
      <c r="C199" s="167"/>
      <c r="D199" s="167"/>
      <c r="E199" s="167"/>
      <c r="F199" s="230"/>
      <c r="G199" s="136"/>
      <c r="H199" s="136"/>
      <c r="I199" s="230"/>
      <c r="J199" s="128"/>
    </row>
    <row r="200" spans="1:10" x14ac:dyDescent="0.2">
      <c r="A200" s="161" t="s">
        <v>596</v>
      </c>
      <c r="B200" s="161"/>
      <c r="C200" s="161"/>
      <c r="D200" s="161"/>
      <c r="E200" s="161"/>
      <c r="F200" s="220">
        <v>4140</v>
      </c>
      <c r="G200" s="220">
        <v>7535</v>
      </c>
      <c r="H200" s="220">
        <v>10460</v>
      </c>
      <c r="I200" s="220">
        <v>11254</v>
      </c>
    </row>
    <row r="201" spans="1:10" ht="13.5" thickBot="1" x14ac:dyDescent="0.25">
      <c r="A201" s="161" t="s">
        <v>617</v>
      </c>
      <c r="B201" s="161"/>
      <c r="C201" s="161"/>
      <c r="D201" s="161"/>
      <c r="E201" s="161"/>
      <c r="F201" s="231">
        <v>943</v>
      </c>
      <c r="G201" s="231">
        <v>53</v>
      </c>
      <c r="H201" s="231">
        <v>3737</v>
      </c>
      <c r="I201" s="231">
        <v>1459</v>
      </c>
    </row>
    <row r="202" spans="1:10" ht="13.5" thickBot="1" x14ac:dyDescent="0.25">
      <c r="A202" s="167" t="s">
        <v>632</v>
      </c>
      <c r="B202" s="161"/>
      <c r="C202" s="161"/>
      <c r="D202" s="161"/>
      <c r="E202" s="161"/>
      <c r="F202" s="221">
        <f>SUM(F200:F201)</f>
        <v>5083</v>
      </c>
      <c r="G202" s="221">
        <f t="shared" ref="G202:H202" si="0">SUM(G200:G201)</f>
        <v>7588</v>
      </c>
      <c r="H202" s="221">
        <f t="shared" si="0"/>
        <v>14197</v>
      </c>
      <c r="I202" s="221">
        <f>SUM(I200:I201)</f>
        <v>12713</v>
      </c>
    </row>
    <row r="203" spans="1:10" ht="13.5" thickTop="1" x14ac:dyDescent="0.2">
      <c r="A203" s="161"/>
      <c r="B203" s="161"/>
      <c r="C203" s="161"/>
      <c r="D203" s="161"/>
      <c r="E203" s="161"/>
      <c r="F203" s="232"/>
      <c r="G203" s="232"/>
      <c r="H203" s="232"/>
      <c r="I203" s="232"/>
    </row>
    <row r="204" spans="1:10" x14ac:dyDescent="0.2">
      <c r="A204" s="167" t="s">
        <v>635</v>
      </c>
      <c r="B204" s="167"/>
      <c r="C204" s="167"/>
      <c r="D204" s="167"/>
      <c r="E204" s="167"/>
      <c r="F204" s="233"/>
      <c r="G204" s="233"/>
      <c r="H204" s="233"/>
      <c r="I204" s="233"/>
    </row>
    <row r="205" spans="1:10" x14ac:dyDescent="0.2">
      <c r="A205" s="161" t="s">
        <v>596</v>
      </c>
      <c r="B205" s="161"/>
      <c r="C205" s="161"/>
      <c r="D205" s="161"/>
      <c r="E205" s="161"/>
      <c r="F205" s="232">
        <v>0</v>
      </c>
      <c r="G205" s="232">
        <v>0</v>
      </c>
      <c r="H205" s="232">
        <v>0</v>
      </c>
      <c r="I205" s="232">
        <v>0</v>
      </c>
    </row>
    <row r="206" spans="1:10" ht="13.5" thickBot="1" x14ac:dyDescent="0.25">
      <c r="A206" s="161" t="s">
        <v>619</v>
      </c>
      <c r="B206" s="161"/>
      <c r="C206" s="161"/>
      <c r="D206" s="161"/>
      <c r="E206" s="161"/>
      <c r="F206" s="231">
        <v>8597</v>
      </c>
      <c r="G206" s="231">
        <v>179</v>
      </c>
      <c r="H206" s="231">
        <v>179</v>
      </c>
      <c r="I206" s="231">
        <v>0</v>
      </c>
    </row>
    <row r="207" spans="1:10" ht="13.5" thickBot="1" x14ac:dyDescent="0.25">
      <c r="A207" s="167" t="s">
        <v>636</v>
      </c>
      <c r="B207" s="161"/>
      <c r="C207" s="161"/>
      <c r="D207" s="161"/>
      <c r="E207" s="161"/>
      <c r="F207" s="221">
        <f>SUM(F205:F206)</f>
        <v>8597</v>
      </c>
      <c r="G207" s="221">
        <f t="shared" ref="G207:H207" si="1">SUM(G205:G206)</f>
        <v>179</v>
      </c>
      <c r="H207" s="221">
        <f t="shared" si="1"/>
        <v>179</v>
      </c>
      <c r="I207" s="221">
        <f>SUM(I205:I206)</f>
        <v>0</v>
      </c>
    </row>
    <row r="208" spans="1:10" ht="13.5" thickTop="1" x14ac:dyDescent="0.2">
      <c r="A208" s="161"/>
      <c r="B208" s="161"/>
      <c r="C208" s="161"/>
      <c r="D208" s="161"/>
      <c r="E208" s="161"/>
      <c r="F208" s="230"/>
      <c r="G208" s="136"/>
      <c r="H208" s="136"/>
      <c r="I208" s="230"/>
      <c r="J208" s="128"/>
    </row>
    <row r="209" spans="1:10" x14ac:dyDescent="0.2">
      <c r="A209" s="161" t="s">
        <v>630</v>
      </c>
      <c r="B209" s="161"/>
      <c r="C209" s="161"/>
      <c r="D209" s="161"/>
      <c r="E209" s="161"/>
      <c r="F209" s="226" t="s">
        <v>616</v>
      </c>
      <c r="G209" s="226" t="s">
        <v>618</v>
      </c>
      <c r="H209" s="138" t="s">
        <v>627</v>
      </c>
      <c r="I209" s="138" t="s">
        <v>628</v>
      </c>
      <c r="J209" s="128"/>
    </row>
    <row r="210" spans="1:10" ht="24" x14ac:dyDescent="0.2">
      <c r="A210" s="161"/>
      <c r="B210" s="161"/>
      <c r="C210" s="161"/>
      <c r="D210" s="161"/>
      <c r="E210" s="161"/>
      <c r="F210" s="227" t="s">
        <v>555</v>
      </c>
      <c r="G210" s="227" t="s">
        <v>555</v>
      </c>
      <c r="H210" s="228" t="s">
        <v>681</v>
      </c>
      <c r="I210" s="228" t="s">
        <v>681</v>
      </c>
      <c r="J210" s="128"/>
    </row>
    <row r="211" spans="1:10" x14ac:dyDescent="0.2">
      <c r="A211" s="161"/>
      <c r="B211" s="161"/>
      <c r="C211" s="161"/>
      <c r="D211" s="161"/>
      <c r="E211" s="161"/>
      <c r="F211" s="229" t="s">
        <v>584</v>
      </c>
      <c r="G211" s="229" t="s">
        <v>584</v>
      </c>
      <c r="H211" s="229" t="s">
        <v>584</v>
      </c>
      <c r="I211" s="229" t="s">
        <v>584</v>
      </c>
      <c r="J211" s="128"/>
    </row>
    <row r="212" spans="1:10" x14ac:dyDescent="0.2">
      <c r="A212" s="167" t="s">
        <v>631</v>
      </c>
      <c r="B212" s="167"/>
      <c r="C212" s="167"/>
      <c r="D212" s="167"/>
      <c r="E212" s="167"/>
      <c r="F212" s="230"/>
      <c r="G212" s="136"/>
      <c r="H212" s="136"/>
      <c r="I212" s="230"/>
      <c r="J212" s="128"/>
    </row>
    <row r="213" spans="1:10" x14ac:dyDescent="0.2">
      <c r="A213" s="161" t="s">
        <v>596</v>
      </c>
      <c r="B213" s="161"/>
      <c r="C213" s="161"/>
      <c r="D213" s="161"/>
      <c r="E213" s="161"/>
      <c r="F213" s="220">
        <v>22887</v>
      </c>
      <c r="G213" s="220">
        <v>7779</v>
      </c>
      <c r="H213" s="220">
        <v>5730</v>
      </c>
      <c r="I213" s="220">
        <v>11449</v>
      </c>
    </row>
    <row r="214" spans="1:10" ht="13.5" thickBot="1" x14ac:dyDescent="0.25">
      <c r="A214" s="161" t="s">
        <v>617</v>
      </c>
      <c r="B214" s="161"/>
      <c r="C214" s="161"/>
      <c r="D214" s="161"/>
      <c r="E214" s="161"/>
      <c r="F214" s="231">
        <v>1278</v>
      </c>
      <c r="G214" s="231">
        <v>460</v>
      </c>
      <c r="H214" s="231">
        <v>4087</v>
      </c>
      <c r="I214" s="231">
        <v>1310</v>
      </c>
    </row>
    <row r="215" spans="1:10" ht="13.5" thickBot="1" x14ac:dyDescent="0.25">
      <c r="A215" s="167" t="s">
        <v>632</v>
      </c>
      <c r="B215" s="161"/>
      <c r="C215" s="161"/>
      <c r="D215" s="161"/>
      <c r="E215" s="161"/>
      <c r="F215" s="221">
        <f t="shared" ref="F215:H215" si="2">SUM(F213:F214)</f>
        <v>24165</v>
      </c>
      <c r="G215" s="221">
        <f t="shared" si="2"/>
        <v>8239</v>
      </c>
      <c r="H215" s="221">
        <f t="shared" si="2"/>
        <v>9817</v>
      </c>
      <c r="I215" s="221">
        <f>SUM(I213:I214)</f>
        <v>12759</v>
      </c>
    </row>
    <row r="216" spans="1:10" ht="13.5" thickTop="1" x14ac:dyDescent="0.2">
      <c r="A216" s="161"/>
      <c r="B216" s="167"/>
      <c r="C216" s="167"/>
      <c r="D216" s="167"/>
      <c r="E216" s="167"/>
      <c r="F216" s="232"/>
      <c r="G216" s="232"/>
      <c r="H216" s="232"/>
      <c r="I216" s="232"/>
    </row>
    <row r="217" spans="1:10" x14ac:dyDescent="0.2">
      <c r="A217" s="167" t="s">
        <v>635</v>
      </c>
      <c r="B217" s="161"/>
      <c r="C217" s="161"/>
      <c r="D217" s="161"/>
      <c r="E217" s="161"/>
      <c r="F217" s="233"/>
      <c r="G217" s="233"/>
      <c r="H217" s="233"/>
      <c r="I217" s="233"/>
    </row>
    <row r="218" spans="1:10" x14ac:dyDescent="0.2">
      <c r="A218" s="161" t="s">
        <v>596</v>
      </c>
      <c r="B218" s="161"/>
      <c r="C218" s="161"/>
      <c r="D218" s="161"/>
      <c r="E218" s="161"/>
      <c r="F218" s="232">
        <v>0</v>
      </c>
      <c r="G218" s="232">
        <v>0</v>
      </c>
      <c r="H218" s="232">
        <v>0</v>
      </c>
      <c r="I218" s="232">
        <v>0</v>
      </c>
    </row>
    <row r="219" spans="1:10" ht="13.5" thickBot="1" x14ac:dyDescent="0.25">
      <c r="A219" s="161" t="s">
        <v>619</v>
      </c>
      <c r="B219" s="136"/>
      <c r="C219" s="136"/>
      <c r="D219" s="136"/>
      <c r="E219" s="136"/>
      <c r="F219" s="231">
        <v>5918</v>
      </c>
      <c r="G219" s="231">
        <v>0</v>
      </c>
      <c r="H219" s="231">
        <v>129</v>
      </c>
      <c r="I219" s="231">
        <v>0</v>
      </c>
    </row>
    <row r="220" spans="1:10" ht="13.5" thickBot="1" x14ac:dyDescent="0.25">
      <c r="A220" s="167" t="s">
        <v>636</v>
      </c>
      <c r="B220" s="136"/>
      <c r="C220" s="136"/>
      <c r="D220" s="136"/>
      <c r="E220" s="136"/>
      <c r="F220" s="221">
        <f>SUM(F218:F219)</f>
        <v>5918</v>
      </c>
      <c r="G220" s="221">
        <f t="shared" ref="G220:H220" si="3">SUM(G218:G219)</f>
        <v>0</v>
      </c>
      <c r="H220" s="221">
        <f t="shared" si="3"/>
        <v>129</v>
      </c>
      <c r="I220" s="221">
        <f>SUM(I218:I219)</f>
        <v>0</v>
      </c>
    </row>
    <row r="221" spans="1:10" ht="13.5" thickTop="1" x14ac:dyDescent="0.2">
      <c r="A221" s="167"/>
      <c r="B221" s="136"/>
      <c r="C221" s="136"/>
      <c r="D221" s="136"/>
      <c r="E221" s="136"/>
      <c r="F221" s="136"/>
      <c r="G221" s="136"/>
      <c r="H221" s="136"/>
      <c r="I221" s="136"/>
      <c r="J221" s="128"/>
    </row>
    <row r="222" spans="1:10" x14ac:dyDescent="0.2">
      <c r="A222" s="167"/>
      <c r="B222" s="136"/>
      <c r="C222" s="136"/>
      <c r="D222" s="136"/>
      <c r="E222" s="136"/>
      <c r="F222" s="136"/>
      <c r="G222" s="136"/>
      <c r="H222" s="136"/>
      <c r="I222" s="136"/>
      <c r="J222" s="128"/>
    </row>
    <row r="223" spans="1:10" x14ac:dyDescent="0.2">
      <c r="A223" s="454" t="s">
        <v>620</v>
      </c>
      <c r="B223" s="454"/>
      <c r="C223" s="454"/>
      <c r="D223" s="454"/>
      <c r="E223" s="454"/>
      <c r="F223" s="454"/>
      <c r="G223" s="454"/>
      <c r="H223" s="454"/>
      <c r="I223" s="454"/>
      <c r="J223" s="128"/>
    </row>
    <row r="224" spans="1:10" x14ac:dyDescent="0.2">
      <c r="A224" s="204"/>
      <c r="B224" s="204"/>
      <c r="C224" s="204"/>
      <c r="D224" s="204"/>
      <c r="E224" s="204"/>
      <c r="F224" s="204"/>
      <c r="G224" s="204"/>
      <c r="H224" s="204"/>
      <c r="I224" s="204"/>
      <c r="J224" s="128"/>
    </row>
    <row r="225" spans="1:10" ht="26.25" customHeight="1" x14ac:dyDescent="0.2">
      <c r="A225" s="439" t="s">
        <v>684</v>
      </c>
      <c r="B225" s="439"/>
      <c r="C225" s="439"/>
      <c r="D225" s="439"/>
      <c r="E225" s="439"/>
      <c r="F225" s="439"/>
      <c r="G225" s="439"/>
      <c r="H225" s="439"/>
      <c r="I225" s="439"/>
      <c r="J225" s="128"/>
    </row>
    <row r="226" spans="1:10" x14ac:dyDescent="0.2">
      <c r="A226" s="128"/>
      <c r="B226" s="128"/>
      <c r="C226" s="128"/>
      <c r="D226" s="128"/>
      <c r="E226" s="128"/>
      <c r="F226" s="128"/>
      <c r="G226" s="128"/>
      <c r="H226" s="128"/>
      <c r="I226" s="128"/>
      <c r="J226" s="128"/>
    </row>
    <row r="227" spans="1:10" hidden="1" x14ac:dyDescent="0.2">
      <c r="A227" s="128"/>
      <c r="B227" s="128"/>
      <c r="C227" s="128"/>
      <c r="D227" s="128"/>
      <c r="E227" s="128"/>
      <c r="F227" s="128"/>
      <c r="G227" s="128"/>
      <c r="H227" s="128"/>
      <c r="I227" s="128"/>
      <c r="J227" s="128"/>
    </row>
    <row r="228" spans="1:10" hidden="1" x14ac:dyDescent="0.2">
      <c r="A228" s="174"/>
      <c r="B228" s="174"/>
      <c r="C228" s="174"/>
      <c r="D228" s="174"/>
      <c r="E228" s="174"/>
      <c r="F228" s="174"/>
      <c r="G228" s="174"/>
      <c r="H228" s="174"/>
      <c r="I228" s="174"/>
    </row>
    <row r="229" spans="1:10" hidden="1" x14ac:dyDescent="0.2">
      <c r="A229" s="174"/>
      <c r="B229" s="174"/>
      <c r="C229" s="174"/>
      <c r="D229" s="174"/>
      <c r="E229" s="174"/>
      <c r="F229" s="174"/>
      <c r="G229" s="174"/>
      <c r="H229" s="174"/>
      <c r="I229" s="174"/>
    </row>
  </sheetData>
  <mergeCells count="95">
    <mergeCell ref="A225:I225"/>
    <mergeCell ref="A53:D53"/>
    <mergeCell ref="A57:D57"/>
    <mergeCell ref="A59:D59"/>
    <mergeCell ref="A58:D58"/>
    <mergeCell ref="A65:D65"/>
    <mergeCell ref="A70:D70"/>
    <mergeCell ref="A73:D73"/>
    <mergeCell ref="A171:I171"/>
    <mergeCell ref="A180:I180"/>
    <mergeCell ref="A194:I194"/>
    <mergeCell ref="A195:I195"/>
    <mergeCell ref="A223:I223"/>
    <mergeCell ref="A161:I161"/>
    <mergeCell ref="A163:I163"/>
    <mergeCell ref="A165:I165"/>
    <mergeCell ref="A167:I167"/>
    <mergeCell ref="A169:I169"/>
    <mergeCell ref="A143:I143"/>
    <mergeCell ref="A145:I145"/>
    <mergeCell ref="A147:I147"/>
    <mergeCell ref="A149:I149"/>
    <mergeCell ref="A159:I159"/>
    <mergeCell ref="A109:I109"/>
    <mergeCell ref="A110:I110"/>
    <mergeCell ref="A111:I111"/>
    <mergeCell ref="A112:I112"/>
    <mergeCell ref="A115:I115"/>
    <mergeCell ref="A103:I103"/>
    <mergeCell ref="A105:I105"/>
    <mergeCell ref="A106:I106"/>
    <mergeCell ref="A107:I107"/>
    <mergeCell ref="A108:I108"/>
    <mergeCell ref="A95:I95"/>
    <mergeCell ref="A97:A98"/>
    <mergeCell ref="A100:D100"/>
    <mergeCell ref="A99:D99"/>
    <mergeCell ref="A80:D80"/>
    <mergeCell ref="B83:D83"/>
    <mergeCell ref="B85:D85"/>
    <mergeCell ref="B86:D86"/>
    <mergeCell ref="B87:D87"/>
    <mergeCell ref="B88:D88"/>
    <mergeCell ref="B84:D84"/>
    <mergeCell ref="A93:J93"/>
    <mergeCell ref="A79:D79"/>
    <mergeCell ref="B81:D81"/>
    <mergeCell ref="B82:D82"/>
    <mergeCell ref="B74:D74"/>
    <mergeCell ref="B76:D76"/>
    <mergeCell ref="A78:D78"/>
    <mergeCell ref="B75:D75"/>
    <mergeCell ref="B77:D77"/>
    <mergeCell ref="A69:D69"/>
    <mergeCell ref="B71:D71"/>
    <mergeCell ref="B72:D72"/>
    <mergeCell ref="A67:D67"/>
    <mergeCell ref="B68:D68"/>
    <mergeCell ref="A11:I11"/>
    <mergeCell ref="A12:I12"/>
    <mergeCell ref="A13:I13"/>
    <mergeCell ref="A14:I14"/>
    <mergeCell ref="A15:I15"/>
    <mergeCell ref="A18:I18"/>
    <mergeCell ref="A19:I19"/>
    <mergeCell ref="A20:I20"/>
    <mergeCell ref="A23:I23"/>
    <mergeCell ref="A24:I24"/>
    <mergeCell ref="A29:I29"/>
    <mergeCell ref="A30:I30"/>
    <mergeCell ref="A31:I31"/>
    <mergeCell ref="A34:I34"/>
    <mergeCell ref="A37:I37"/>
    <mergeCell ref="A40:I40"/>
    <mergeCell ref="A43:I43"/>
    <mergeCell ref="F47:G47"/>
    <mergeCell ref="I47:J47"/>
    <mergeCell ref="B66:D66"/>
    <mergeCell ref="A50:D50"/>
    <mergeCell ref="A54:D54"/>
    <mergeCell ref="A56:D56"/>
    <mergeCell ref="A51:D51"/>
    <mergeCell ref="B63:D63"/>
    <mergeCell ref="B64:D64"/>
    <mergeCell ref="B61:D61"/>
    <mergeCell ref="B62:D62"/>
    <mergeCell ref="A52:D52"/>
    <mergeCell ref="B60:D60"/>
    <mergeCell ref="A55:D55"/>
    <mergeCell ref="K90:T90"/>
    <mergeCell ref="K91:T91"/>
    <mergeCell ref="K92:T92"/>
    <mergeCell ref="A91:J91"/>
    <mergeCell ref="A90:J90"/>
    <mergeCell ref="A92:J92"/>
  </mergeCells>
  <pageMargins left="0.7" right="0.7" top="0.75" bottom="0.75" header="0.3" footer="0.3"/>
  <pageSetup paperSize="9" scale="6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1685ce686381ab7b3be504fda6def99e">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9fbceb2784ef767ce51ce651fb8310c4"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f7022f0-7135-4745-88ac-b0711da4c21f"/>
    <ds:schemaRef ds:uri="aa2aacec-9352-4d97-80ca-94620611eeb8"/>
  </ds:schemaRefs>
</ds:datastoreItem>
</file>

<file path=customXml/itemProps2.xml><?xml version="1.0" encoding="utf-8"?>
<ds:datastoreItem xmlns:ds="http://schemas.openxmlformats.org/officeDocument/2006/customXml" ds:itemID="{7C1A4344-905C-4C13-8F95-410F898F65C5}"/>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2025-07-29T05:52:07Z</cp:lastPrinted>
  <dcterms:created xsi:type="dcterms:W3CDTF">2008-10-17T11:51:54Z</dcterms:created>
  <dcterms:modified xsi:type="dcterms:W3CDTF">2025-10-29T08:42:15Z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